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_Управление\01 ВЕСТНИК\2023\1_3 от 20.01.2023\"/>
    </mc:Choice>
  </mc:AlternateContent>
  <bookViews>
    <workbookView xWindow="0" yWindow="0" windowWidth="21630" windowHeight="10065"/>
  </bookViews>
  <sheets>
    <sheet name="Лист1" sheetId="1" r:id="rId1"/>
    <sheet name="Лист2" sheetId="2" r:id="rId2"/>
    <sheet name="Лист3" sheetId="3" r:id="rId3"/>
  </sheets>
  <definedNames>
    <definedName name="_ftn1" localSheetId="0">Лист1!$B$155</definedName>
    <definedName name="_ftn2" localSheetId="0">Лист1!$B$156</definedName>
    <definedName name="_ftn3" localSheetId="0">Лист1!$B$157</definedName>
    <definedName name="_ftn4" localSheetId="0">Лист1!$B$158</definedName>
    <definedName name="_ftnref1" localSheetId="0">Лист1!$F$2</definedName>
    <definedName name="_ftnref2" localSheetId="0">Лист1!$N$2</definedName>
    <definedName name="_ftnref3" localSheetId="0">Лист1!#REF!</definedName>
    <definedName name="_ftnref4" localSheetId="0">Лист1!$C$152</definedName>
    <definedName name="_Ref447100659" localSheetId="0">Лист1!#REF!</definedName>
    <definedName name="_Toc355777529" localSheetId="0">Лист1!$B$1</definedName>
    <definedName name="_xlnm.Print_Titles" localSheetId="0">Лист1!$4:$4</definedName>
    <definedName name="_xlnm.Print_Area" localSheetId="0">Лист1!$A$1:$M$152</definedName>
    <definedName name="_xlnm.Print_Area" localSheetId="2">Лист3!#REF!</definedName>
  </definedNames>
  <calcPr calcId="152511" iterate="1"/>
</workbook>
</file>

<file path=xl/calcChain.xml><?xml version="1.0" encoding="utf-8"?>
<calcChain xmlns="http://schemas.openxmlformats.org/spreadsheetml/2006/main">
  <c r="K108" i="1" l="1"/>
  <c r="H17" i="2" s="1"/>
  <c r="K109" i="1"/>
  <c r="H18" i="2" s="1"/>
  <c r="K110" i="1"/>
  <c r="H19" i="2" s="1"/>
  <c r="I132" i="1"/>
  <c r="F143" i="1"/>
  <c r="F145" i="1"/>
  <c r="F144" i="1"/>
  <c r="G137" i="1"/>
  <c r="H137" i="1"/>
  <c r="K137" i="1"/>
  <c r="H142" i="1"/>
  <c r="G142" i="1"/>
  <c r="J142" i="1"/>
  <c r="J140" i="1" s="1"/>
  <c r="K142" i="1"/>
  <c r="I142" i="1"/>
  <c r="I140" i="1" s="1"/>
  <c r="I139" i="1" s="1"/>
  <c r="F142" i="1" l="1"/>
  <c r="J110" i="1"/>
  <c r="J139" i="1"/>
  <c r="F139" i="1" s="1"/>
  <c r="I110" i="1"/>
  <c r="F140" i="1"/>
  <c r="I138" i="1"/>
  <c r="J138" i="1" l="1"/>
  <c r="J109" i="1"/>
  <c r="I137" i="1"/>
  <c r="F138" i="1"/>
  <c r="F137" i="1" s="1"/>
  <c r="K5" i="1"/>
  <c r="I50" i="1"/>
  <c r="J50" i="1"/>
  <c r="K50" i="1"/>
  <c r="I45" i="1"/>
  <c r="J45" i="1"/>
  <c r="K45" i="1"/>
  <c r="K30" i="1"/>
  <c r="J30" i="1"/>
  <c r="I30" i="1"/>
  <c r="J137" i="1" l="1"/>
  <c r="J108" i="1"/>
  <c r="H110" i="1"/>
  <c r="H123" i="1"/>
  <c r="H45" i="1"/>
  <c r="G38" i="3"/>
  <c r="I5" i="3"/>
  <c r="H53" i="1"/>
  <c r="P47" i="1"/>
  <c r="F8" i="1"/>
  <c r="D24" i="2"/>
  <c r="I24" i="2" s="1"/>
  <c r="I25" i="2"/>
  <c r="F106" i="1"/>
  <c r="F101" i="1" s="1"/>
  <c r="F105" i="1"/>
  <c r="F100" i="1" s="1"/>
  <c r="G104" i="1"/>
  <c r="F104" i="1" s="1"/>
  <c r="F103" i="1"/>
  <c r="F98" i="1" s="1"/>
  <c r="K102" i="1"/>
  <c r="J102" i="1"/>
  <c r="I102" i="1"/>
  <c r="H102" i="1"/>
  <c r="E102" i="1"/>
  <c r="K101" i="1"/>
  <c r="J101" i="1"/>
  <c r="I101" i="1"/>
  <c r="H101" i="1"/>
  <c r="G101" i="1"/>
  <c r="E101" i="1"/>
  <c r="K100" i="1"/>
  <c r="J100" i="1"/>
  <c r="I100" i="1"/>
  <c r="H100" i="1"/>
  <c r="G100" i="1"/>
  <c r="E100" i="1"/>
  <c r="K99" i="1"/>
  <c r="J99" i="1"/>
  <c r="I99" i="1"/>
  <c r="H99" i="1"/>
  <c r="E99" i="1"/>
  <c r="K98" i="1"/>
  <c r="J98" i="1"/>
  <c r="I98" i="1"/>
  <c r="H98" i="1"/>
  <c r="G98" i="1"/>
  <c r="E98" i="1"/>
  <c r="J97" i="1" l="1"/>
  <c r="G99" i="1"/>
  <c r="G97" i="1" s="1"/>
  <c r="E97" i="1"/>
  <c r="I97" i="1"/>
  <c r="D21" i="2"/>
  <c r="K97" i="1"/>
  <c r="H97" i="1"/>
  <c r="F99" i="1"/>
  <c r="F97" i="1" s="1"/>
  <c r="F102" i="1"/>
  <c r="G102" i="1"/>
  <c r="I23" i="2" l="1"/>
  <c r="I21" i="2"/>
  <c r="J5" i="1"/>
  <c r="I5" i="1"/>
  <c r="F134" i="1"/>
  <c r="F132" i="1"/>
  <c r="H127" i="1"/>
  <c r="H108" i="1"/>
  <c r="I108" i="1"/>
  <c r="H109" i="1"/>
  <c r="I109" i="1"/>
  <c r="H111" i="1"/>
  <c r="I111" i="1"/>
  <c r="J111" i="1"/>
  <c r="K111" i="1"/>
  <c r="G109" i="1"/>
  <c r="G111" i="1"/>
  <c r="G108" i="1"/>
  <c r="F130" i="1"/>
  <c r="F129" i="1"/>
  <c r="K127" i="1"/>
  <c r="J127" i="1"/>
  <c r="I127" i="1"/>
  <c r="G127" i="1"/>
  <c r="E127" i="1"/>
  <c r="F33" i="1"/>
  <c r="F30" i="1"/>
  <c r="F69" i="1"/>
  <c r="D8" i="3"/>
  <c r="E8" i="3"/>
  <c r="F8" i="3"/>
  <c r="G8" i="3"/>
  <c r="H8" i="3"/>
  <c r="I6" i="3"/>
  <c r="I7" i="3"/>
  <c r="D14" i="2"/>
  <c r="E111" i="1"/>
  <c r="F111" i="1" l="1"/>
  <c r="J107" i="1"/>
  <c r="I107" i="1"/>
  <c r="K107" i="1"/>
  <c r="F109" i="1"/>
  <c r="F108" i="1"/>
  <c r="H107" i="1"/>
  <c r="I8" i="3"/>
  <c r="F127" i="1"/>
  <c r="F19" i="2"/>
  <c r="G19" i="2"/>
  <c r="E109" i="1"/>
  <c r="E110" i="1"/>
  <c r="E108" i="1"/>
  <c r="E12" i="2"/>
  <c r="F12" i="2"/>
  <c r="G12" i="2"/>
  <c r="H12" i="2"/>
  <c r="E13" i="2"/>
  <c r="F13" i="2"/>
  <c r="G13" i="2"/>
  <c r="H13" i="2"/>
  <c r="E14" i="2"/>
  <c r="F14" i="2"/>
  <c r="G14" i="2"/>
  <c r="H14" i="2"/>
  <c r="E15" i="2"/>
  <c r="F15" i="2"/>
  <c r="G15" i="2"/>
  <c r="H15" i="2"/>
  <c r="D13" i="2"/>
  <c r="D15" i="2"/>
  <c r="D12" i="2"/>
  <c r="H71" i="1"/>
  <c r="I71" i="1"/>
  <c r="J71" i="1"/>
  <c r="E122" i="1" l="1"/>
  <c r="G122" i="1"/>
  <c r="H122" i="1"/>
  <c r="I122" i="1"/>
  <c r="J122" i="1"/>
  <c r="K122" i="1"/>
  <c r="F124" i="1"/>
  <c r="F125" i="1"/>
  <c r="F126" i="1"/>
  <c r="F123" i="1"/>
  <c r="F122" i="1" l="1"/>
  <c r="C4" i="3"/>
  <c r="C5" i="3"/>
  <c r="C6" i="3"/>
  <c r="G71" i="1"/>
  <c r="G7" i="1"/>
  <c r="G6" i="1"/>
  <c r="F18" i="2"/>
  <c r="F8" i="2" s="1"/>
  <c r="E18" i="2"/>
  <c r="E8" i="2" s="1"/>
  <c r="D18" i="2"/>
  <c r="D8" i="2" s="1"/>
  <c r="G115" i="1"/>
  <c r="G110" i="1" l="1"/>
  <c r="G5" i="1"/>
  <c r="F5" i="1" s="1"/>
  <c r="F9" i="2"/>
  <c r="E19" i="2"/>
  <c r="E9" i="2" s="1"/>
  <c r="J43" i="1"/>
  <c r="J38" i="1" s="1"/>
  <c r="J151" i="1" s="1"/>
  <c r="G14" i="3" s="1"/>
  <c r="K43" i="1"/>
  <c r="K38" i="1" s="1"/>
  <c r="F68" i="1"/>
  <c r="K117" i="1"/>
  <c r="J117" i="1"/>
  <c r="G117" i="1"/>
  <c r="E117" i="1"/>
  <c r="K112" i="1"/>
  <c r="J112" i="1"/>
  <c r="G112" i="1"/>
  <c r="E112" i="1"/>
  <c r="E107" i="1" s="1"/>
  <c r="K71" i="1"/>
  <c r="E71" i="1"/>
  <c r="K65" i="1"/>
  <c r="J65" i="1"/>
  <c r="H65" i="1"/>
  <c r="G65" i="1"/>
  <c r="E65" i="1"/>
  <c r="K60" i="1"/>
  <c r="J60" i="1"/>
  <c r="I60" i="1"/>
  <c r="H60" i="1"/>
  <c r="G60" i="1"/>
  <c r="E60" i="1"/>
  <c r="G45" i="1"/>
  <c r="E45" i="1"/>
  <c r="F52" i="1"/>
  <c r="F51" i="1"/>
  <c r="E17" i="2"/>
  <c r="E7" i="2" s="1"/>
  <c r="F17" i="2"/>
  <c r="F7" i="2" s="1"/>
  <c r="G17" i="2"/>
  <c r="G7" i="2" s="1"/>
  <c r="H7" i="2"/>
  <c r="D17" i="2"/>
  <c r="D7" i="2" s="1"/>
  <c r="H117" i="1"/>
  <c r="I112" i="1"/>
  <c r="F63" i="1"/>
  <c r="F74" i="1"/>
  <c r="G56" i="1"/>
  <c r="H56" i="1"/>
  <c r="I56" i="1"/>
  <c r="J56" i="1"/>
  <c r="K56" i="1"/>
  <c r="E56" i="1"/>
  <c r="G57" i="1"/>
  <c r="H57" i="1"/>
  <c r="I57" i="1"/>
  <c r="J57" i="1"/>
  <c r="K57" i="1"/>
  <c r="G59" i="1"/>
  <c r="H59" i="1"/>
  <c r="I59" i="1"/>
  <c r="J59" i="1"/>
  <c r="K59" i="1"/>
  <c r="E57" i="1"/>
  <c r="E58" i="1"/>
  <c r="E59" i="1"/>
  <c r="G107" i="1" l="1"/>
  <c r="F110" i="1"/>
  <c r="K151" i="1"/>
  <c r="H14" i="3" s="1"/>
  <c r="H23" i="3" s="1"/>
  <c r="D19" i="2"/>
  <c r="F6" i="2"/>
  <c r="E6" i="2"/>
  <c r="I55" i="1"/>
  <c r="J40" i="1"/>
  <c r="K40" i="1"/>
  <c r="E55" i="1"/>
  <c r="J55" i="1"/>
  <c r="I13" i="2"/>
  <c r="H55" i="1"/>
  <c r="H112" i="1"/>
  <c r="K55" i="1"/>
  <c r="I43" i="1"/>
  <c r="H11" i="2"/>
  <c r="I17" i="2"/>
  <c r="D11" i="2"/>
  <c r="E11" i="2"/>
  <c r="I117" i="1"/>
  <c r="F58" i="1"/>
  <c r="I65" i="1"/>
  <c r="G55" i="1"/>
  <c r="E50" i="1"/>
  <c r="E43" i="1"/>
  <c r="E40" i="1" s="1"/>
  <c r="E39" i="1"/>
  <c r="E37" i="1"/>
  <c r="E36" i="1"/>
  <c r="D9" i="2" l="1"/>
  <c r="D6" i="2" s="1"/>
  <c r="G11" i="2"/>
  <c r="I7" i="2"/>
  <c r="I40" i="1"/>
  <c r="I38" i="1"/>
  <c r="I151" i="1" s="1"/>
  <c r="F14" i="3" s="1"/>
  <c r="I12" i="2"/>
  <c r="E38" i="1"/>
  <c r="E35" i="1" s="1"/>
  <c r="K39" i="1"/>
  <c r="K152" i="1" s="1"/>
  <c r="H15" i="3" s="1"/>
  <c r="H24" i="3" s="1"/>
  <c r="J39" i="1"/>
  <c r="J152" i="1" s="1"/>
  <c r="G15" i="3" s="1"/>
  <c r="I39" i="1"/>
  <c r="I152" i="1" s="1"/>
  <c r="F15" i="3" s="1"/>
  <c r="H39" i="1"/>
  <c r="H152" i="1" s="1"/>
  <c r="E15" i="3" s="1"/>
  <c r="G39" i="1"/>
  <c r="G152" i="1" s="1"/>
  <c r="D15" i="3" s="1"/>
  <c r="F39" i="1"/>
  <c r="F116" i="1"/>
  <c r="F114" i="1"/>
  <c r="F113" i="1"/>
  <c r="F121" i="1"/>
  <c r="F120" i="1"/>
  <c r="F119" i="1"/>
  <c r="F118" i="1"/>
  <c r="I20" i="2"/>
  <c r="G50" i="1"/>
  <c r="H50" i="1"/>
  <c r="G18" i="2"/>
  <c r="G8" i="2" s="1"/>
  <c r="H8" i="2"/>
  <c r="G43" i="1"/>
  <c r="H43" i="1"/>
  <c r="F48" i="1"/>
  <c r="F45" i="1" s="1"/>
  <c r="F53" i="1"/>
  <c r="F50" i="1" s="1"/>
  <c r="F61" i="1"/>
  <c r="F62" i="1"/>
  <c r="F64" i="1"/>
  <c r="F66" i="1"/>
  <c r="F67" i="1"/>
  <c r="F75" i="1"/>
  <c r="F71" i="1" s="1"/>
  <c r="F36" i="1"/>
  <c r="G36" i="1"/>
  <c r="G149" i="1" s="1"/>
  <c r="D12" i="3" s="1"/>
  <c r="H36" i="1"/>
  <c r="H149" i="1" s="1"/>
  <c r="E12" i="3" s="1"/>
  <c r="I36" i="1"/>
  <c r="J36" i="1"/>
  <c r="K36" i="1"/>
  <c r="K149" i="1" s="1"/>
  <c r="F37" i="1"/>
  <c r="G37" i="1"/>
  <c r="G150" i="1" s="1"/>
  <c r="D13" i="3" s="1"/>
  <c r="H37" i="1"/>
  <c r="H150" i="1" s="1"/>
  <c r="E13" i="3" s="1"/>
  <c r="I37" i="1"/>
  <c r="I150" i="1" s="1"/>
  <c r="F13" i="3" s="1"/>
  <c r="J37" i="1"/>
  <c r="J150" i="1" s="1"/>
  <c r="G13" i="3" s="1"/>
  <c r="K37" i="1"/>
  <c r="K150" i="1" s="1"/>
  <c r="H13" i="3" s="1"/>
  <c r="H22" i="3" s="1"/>
  <c r="J149" i="1" l="1"/>
  <c r="J148" i="1" s="1"/>
  <c r="I149" i="1"/>
  <c r="I148" i="1" s="1"/>
  <c r="K148" i="1"/>
  <c r="H12" i="3"/>
  <c r="G22" i="3"/>
  <c r="E22" i="3"/>
  <c r="F22" i="3"/>
  <c r="F23" i="3"/>
  <c r="G9" i="2"/>
  <c r="G6" i="2" s="1"/>
  <c r="G23" i="3"/>
  <c r="G26" i="1"/>
  <c r="H9" i="2"/>
  <c r="H6" i="2" s="1"/>
  <c r="D22" i="3"/>
  <c r="G27" i="1"/>
  <c r="F60" i="1"/>
  <c r="H38" i="1"/>
  <c r="H151" i="1" s="1"/>
  <c r="E14" i="3" s="1"/>
  <c r="H40" i="1"/>
  <c r="F117" i="1"/>
  <c r="F65" i="1"/>
  <c r="F11" i="2"/>
  <c r="G40" i="1"/>
  <c r="G38" i="1"/>
  <c r="G151" i="1" s="1"/>
  <c r="D14" i="3" s="1"/>
  <c r="J35" i="1"/>
  <c r="F24" i="3"/>
  <c r="E24" i="3"/>
  <c r="D24" i="3"/>
  <c r="G24" i="3"/>
  <c r="F59" i="1"/>
  <c r="F56" i="1"/>
  <c r="F57" i="1"/>
  <c r="F43" i="1"/>
  <c r="F38" i="1" s="1"/>
  <c r="I14" i="2"/>
  <c r="F12" i="3" l="1"/>
  <c r="G12" i="3"/>
  <c r="H16" i="3"/>
  <c r="H21" i="3"/>
  <c r="H25" i="3" s="1"/>
  <c r="G148" i="1"/>
  <c r="D21" i="3"/>
  <c r="G21" i="3"/>
  <c r="G25" i="3" s="1"/>
  <c r="G16" i="3"/>
  <c r="E21" i="3"/>
  <c r="F21" i="3"/>
  <c r="F25" i="3" s="1"/>
  <c r="F16" i="3"/>
  <c r="G25" i="1"/>
  <c r="H148" i="1"/>
  <c r="C24" i="3"/>
  <c r="C22" i="3"/>
  <c r="C13" i="3"/>
  <c r="C12" i="3"/>
  <c r="C15" i="3"/>
  <c r="F149" i="1"/>
  <c r="I19" i="2"/>
  <c r="F16" i="2"/>
  <c r="F55" i="1"/>
  <c r="F152" i="1"/>
  <c r="G16" i="2"/>
  <c r="D16" i="2"/>
  <c r="H16" i="2"/>
  <c r="F150" i="1"/>
  <c r="I18" i="2"/>
  <c r="I11" i="2"/>
  <c r="F40" i="1"/>
  <c r="F35" i="1" s="1"/>
  <c r="K35" i="1"/>
  <c r="I35" i="1"/>
  <c r="G35" i="1"/>
  <c r="H35" i="1"/>
  <c r="D16" i="3" l="1"/>
  <c r="C21" i="3"/>
  <c r="I8" i="2"/>
  <c r="F115" i="1"/>
  <c r="F107" i="1" s="1"/>
  <c r="D23" i="3" l="1"/>
  <c r="D25" i="3" s="1"/>
  <c r="E23" i="3"/>
  <c r="E25" i="3" s="1"/>
  <c r="E16" i="3"/>
  <c r="C14" i="3"/>
  <c r="C16" i="3" s="1"/>
  <c r="F112" i="1"/>
  <c r="E16" i="2"/>
  <c r="I25" i="3" l="1"/>
  <c r="C23" i="3"/>
  <c r="C25" i="3" s="1"/>
  <c r="I16" i="2"/>
  <c r="I9" i="2"/>
  <c r="I6" i="2" s="1"/>
  <c r="F151" i="1"/>
  <c r="F148" i="1"/>
</calcChain>
</file>

<file path=xl/sharedStrings.xml><?xml version="1.0" encoding="utf-8"?>
<sst xmlns="http://schemas.openxmlformats.org/spreadsheetml/2006/main" count="360" uniqueCount="121">
  <si>
    <t>№№ п/п</t>
  </si>
  <si>
    <t>Источники финансирования</t>
  </si>
  <si>
    <t>Ответственный за выполнение мероприятия подпрограммы</t>
  </si>
  <si>
    <t>1.</t>
  </si>
  <si>
    <t>Основное мероприятие D2. Федеральный проект «Информационная инфраструктура»</t>
  </si>
  <si>
    <t>Внебюджетные источники</t>
  </si>
  <si>
    <t>1.1.</t>
  </si>
  <si>
    <t>1.2.</t>
  </si>
  <si>
    <t>Средства бюджета Московской области</t>
  </si>
  <si>
    <t>1.3.</t>
  </si>
  <si>
    <t>1.4.</t>
  </si>
  <si>
    <t>2.</t>
  </si>
  <si>
    <t>2.1.</t>
  </si>
  <si>
    <t>3.</t>
  </si>
  <si>
    <t>3.1.</t>
  </si>
  <si>
    <t>3.2.</t>
  </si>
  <si>
    <t>3.3.</t>
  </si>
  <si>
    <t>4.</t>
  </si>
  <si>
    <t>Основное мероприятие E4. Федеральный проект «Цифровая образовательная среда»</t>
  </si>
  <si>
    <t>4.1.</t>
  </si>
  <si>
    <t>5.</t>
  </si>
  <si>
    <t>2020 год</t>
  </si>
  <si>
    <t>2021 год</t>
  </si>
  <si>
    <t>2022 год</t>
  </si>
  <si>
    <t>Средства федерального бюджета</t>
  </si>
  <si>
    <t xml:space="preserve">Всего
(тыс.  руб.)
</t>
  </si>
  <si>
    <t>Комитет по образованию Администрации Городского округа Подольск</t>
  </si>
  <si>
    <t>В пределах средств на обеспечение деятельности Администрации Городского округа Подольск, ее структурных подразделений, МКУ «Управление по обеспечению деятельности органов местного самоуправления Городского округа Подольск»</t>
  </si>
  <si>
    <t>МКУ «Управление по обеспечению деятельности органов местного самоуправления Городского округа Подольск»</t>
  </si>
  <si>
    <t>Комитет по жилищно-коммунальному хозяйству Администрации Городского округа Подольск</t>
  </si>
  <si>
    <t>Администрация Городского округа Подольск</t>
  </si>
  <si>
    <t>Средства бюджета Городского округа Подольск</t>
  </si>
  <si>
    <t>В пределах средств на обеспечение деятельности муниципальных учреждений культуры</t>
  </si>
  <si>
    <t>Комитет по культуре и туризму Администрации Городского округа Подольск</t>
  </si>
  <si>
    <t>Итого</t>
  </si>
  <si>
    <t>Муниципальный заказчик подпрограммы</t>
  </si>
  <si>
    <t>Всего, в том числе:</t>
  </si>
  <si>
    <t>средства бюджета Московской области</t>
  </si>
  <si>
    <t>внебюджетные источники</t>
  </si>
  <si>
    <t>2023 год</t>
  </si>
  <si>
    <t>2024 год</t>
  </si>
  <si>
    <t>ИКТ</t>
  </si>
  <si>
    <t>6.1</t>
  </si>
  <si>
    <t>Администрация Городского округа Подольск.</t>
  </si>
  <si>
    <t>2020-2024</t>
  </si>
  <si>
    <t>Средства феде-рального бюджета</t>
  </si>
  <si>
    <t>Доля муниципальных учреждений культуры, обеспеченных доступом в информационно-телекоммуникационную сеть Интернет на скорости: для учреждений культуры, расположенных в городских населенных пунктах  – не менее 50 Мбит/с; для учреждений культуры, расположенных в сельских населенных пунктах, – не менее 10 Мбит/с</t>
  </si>
  <si>
    <t xml:space="preserve"> Доля рабочих мест, обеспеченных необходимым компьютерным оборудованием и услугами связи в соответствии с требованиями нормативных правовых актов Московской области</t>
  </si>
  <si>
    <t>Доля многоквартирных домов, имеющих возможность пользоваться услугами проводного и мобильного доступа в информационно-телекоммуникационную сеть Интернет на скорости не менее 1 Мбит/с, предоставляемыми не менее чем 2 операторами связи</t>
  </si>
  <si>
    <t>Доля работников ОМСУ муниципального образования Московской области, обеспеченных средствами электронной подписи в соответствии с установленными требованиями</t>
  </si>
  <si>
    <t>Основное мероприятие 01. Информационная инфраструктура</t>
  </si>
  <si>
    <t>Мероприятие 01.01. Обеспечение доступности для населения муниципального образования Московской области современных услуг широкополосного доступа в сеть Интернет</t>
  </si>
  <si>
    <t>Мероприятие 01.02. Обеспечение ОМСУ муниципального образования Московской области широкополосным доступом в сеть Интернет, телефонной связью, иными услугами электросвязи</t>
  </si>
  <si>
    <t>Мероприятие 01.03. Подключение ОМСУ муниципального образования Московской области к единой интегрированной мультисервисной телекоммуникационной сети Правительства Московской области для нужд ОМСУ муниципального образования Московской области и обеспечения совместной работы в ней</t>
  </si>
  <si>
    <t>Мероприятие 01.04. Обеспечение оборудованием и поддержание его работоспособности</t>
  </si>
  <si>
    <t>Основное мероприятие 02. Информационная безопасность</t>
  </si>
  <si>
    <t>Мероприятие 02.01. Приобретение, установка, настройка, монтаж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средств защиты информационно-технологической и телекоммуникационной инфраструктуры от компьютерных атак, а также проведение мероприятий по защите информации и аттестации по требованиям безопасности информации объектов информатизации, ЦОД и ИС, используемых ОМСУ муниципального образования Московской области</t>
  </si>
  <si>
    <t>Основное мероприятие 03. Цифровое государственное управление</t>
  </si>
  <si>
    <t>Мероприятие 03.01. Обеспечение программными продуктами</t>
  </si>
  <si>
    <t>Мероприятие 03.02. Внедрение и сопровождение информационных систем поддержки оказания государственных и муниципальных услуг и обеспечивающих функций и контроля результативности деятельности ОМСУ муниципального образования Московской области</t>
  </si>
  <si>
    <t>Мероприятие 03.03. Развитие и сопровождение муниципальных информационных систем обеспечения деятельности ОМСУ муниципального образования Московской области</t>
  </si>
  <si>
    <t>Мероприятие 04.01. Обеспечение муниципальных учреждений культуры доступом в информационно-телекоммуникационную сеть Интернет</t>
  </si>
  <si>
    <t>Мероприятие E4.03. Оснащение планшетными компьютерами общеобразовательных организаций в муниципальном образовании Московской области</t>
  </si>
  <si>
    <t>Мероприятие E4.04. Оснащение мультиме-дийными проекторами и экранами для мульти-медийных проекторов общеобразовательных организаций в муниципальном образовании Московской области</t>
  </si>
  <si>
    <t>В пределах средств на обеспечение деятельности муниципальных образовательных учреждений</t>
  </si>
  <si>
    <t>Инвестиции операторов связи</t>
  </si>
  <si>
    <t>Основное мероприятие 04. Цифровая культура</t>
  </si>
  <si>
    <t>Сниж барьер</t>
  </si>
  <si>
    <t>средства бюджета Городского округа Подольск</t>
  </si>
  <si>
    <t>Всего</t>
  </si>
  <si>
    <t>Фед бюдж</t>
  </si>
  <si>
    <t>ВСЕГО</t>
  </si>
  <si>
    <t>зеркало</t>
  </si>
  <si>
    <t>Расходы (тыс.руб.)</t>
  </si>
  <si>
    <t>Объем финансирования по годам (тыс. руб.)</t>
  </si>
  <si>
    <t xml:space="preserve">Объем финансирования мероприятия в году, предшествующему году начала реализации муниципальной программы (тыс. руб.)
Объем фи-нансирования
мероприятия в году, предшествующему году начала реализации муниципальной программы
(тыс. руб.)
</t>
  </si>
  <si>
    <t>Итого:</t>
  </si>
  <si>
    <t>Итого по подпрограмме 2</t>
  </si>
  <si>
    <t>Увеличение доли защищенных по требованиям безопасности информации информационных систем, используемых ОМСУ муниципального образования Московской области, в соответствии с категорией обрабатываемой информации, а также персональных компьютеров, используемых на рабочих местах работников, обеспеченных антивирусным программным обеспечением с регулярным обновлением соответствующих баз</t>
  </si>
  <si>
    <t>Внебюджет</t>
  </si>
  <si>
    <t>ИТОГО</t>
  </si>
  <si>
    <t>Мероприятие D2.10. 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в сети интернет</t>
  </si>
  <si>
    <t xml:space="preserve">Отложенные решения – Доля отложенных решений от числа ответов, предоставленных на портале «Добродел» (два и более раз)
Ответь вовремя - Доля жалоб, поступивших на портал «Добродел», по которым нарушен срок подготовки ответа </t>
  </si>
  <si>
    <t>Образовательные организации оснащены (обновили)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</si>
  <si>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Стоимостная доля закупаемого и (или) арендуемого ОМСУ муниципального образования Московской области отечественного программного обеспечения</t>
  </si>
  <si>
    <t>Мероприятие Е4.15   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</si>
  <si>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Мероприятие Е4.16. 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</si>
  <si>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1.5.</t>
  </si>
  <si>
    <t>Мероприятие 01.05. Обеспечение организаций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«Интернет» за счет средств местного бюджета</t>
  </si>
  <si>
    <t>В пределах средств, предусмотренных на обеспечение деятельности учреждений</t>
  </si>
  <si>
    <t>Образовательные учреждения обеспечены доступом в информационно-телекоммуникационную сеть «Интернет»</t>
  </si>
  <si>
    <t>Источник финансирования</t>
  </si>
  <si>
    <t>Источники финансирования подпрограммы по годам реализации и главным распорядителям бюджетных средств</t>
  </si>
  <si>
    <t>Мероприятия подпрограммы</t>
  </si>
  <si>
    <t>Сроки исполнения мероприятий</t>
  </si>
  <si>
    <t>Результаты выполнения мероприятий подпрограммы</t>
  </si>
  <si>
    <t>Мероприятие Е4.17. 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</si>
  <si>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6</t>
  </si>
  <si>
    <t>Основное мероприятие D6. Федеральный проект «Цифровое государственное управление»</t>
  </si>
  <si>
    <t>Мероприятие D6.01. Предоставление доступа к электронным сервисам цифровой инфраструктуры в сфере жилищно-коммунального хозяйства</t>
  </si>
  <si>
    <t>7.</t>
  </si>
  <si>
    <t>7.1</t>
  </si>
  <si>
    <t>7.2</t>
  </si>
  <si>
    <t>7.3</t>
  </si>
  <si>
    <t>7.4</t>
  </si>
  <si>
    <t>7.5</t>
  </si>
  <si>
    <t xml:space="preserve">Средства бюджета Городского округа Подольск </t>
  </si>
  <si>
    <t>Главный распорядитель бюджетных средств (далее - ГРБС)</t>
  </si>
  <si>
    <t>Обеспечение доступа к информационно-аналитическим сервисам ЕИАС ЖКХ МО.</t>
  </si>
  <si>
    <t>7.6</t>
  </si>
  <si>
    <t>7.7</t>
  </si>
  <si>
    <t>Мероприятие E4.20. Обеспечение образовательных организаций материально-технической базой для внедрения цифровой образовательной среды</t>
  </si>
  <si>
    <t>Мероприятие E4.21. Обновление и техническое обслуживание (ремонт) средств (программного обеспечения и оборудования), приобретённых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«Цифровая образовательная среда» национального проекта «Образование»</t>
  </si>
  <si>
    <t>5.1</t>
  </si>
  <si>
    <t>Доля помещений аппаратных, приведенных в соответствие со стандартом «Цифровая школа» в части ИТ-инфраструктуры государственных и муниципальных общеобразовательных организаций, реализующих программы общего образования, для обеспечения в помещениях безопасного доступа к государственным, муниципальным и иным информационным системам, информационно-телекоммуникационной сети «Интернет» и обеспечения базовой безопасности образовательного процесса</t>
  </si>
  <si>
    <t xml:space="preserve">Доля муниципальных (государственных) услуг, предоставленных без нарушения регламентного срока при оказании услуг в электронном виде на региональном портале государственных услуг
Доля обращений за получением муниципальных (государственных) услуг в электронном виде с использованием РПГУ без необходимости личного посещения органов местного самоуправления и МФЦ от общего количества таких услуг
</t>
  </si>
  <si>
    <t>Управление делами Администрации Городского округа Подольск</t>
  </si>
  <si>
    <t xml:space="preserve">           Посредством выполнения мероприятий Подпрограммы 2 будут решены следующие проблемы:
           Мероприятие по развитию и обеспечению функционирования базовой информационно-технологической инфраструктуры ОМСУ Городского округа Подольск Московской области предусматривает оснащение рабочих мест сотрудников Администрации Городского округа Подольск современным компьютерным и сетевым оборудованием, организационной техникой, локальными прикладными программными продуктами, общесистемным и прикладным программным обеспечением, а также их подключение к локальным вычислительным сетям (при необходимости) в соответствии с едиными стандартами, требованиями и нормами обеспечения. Также в рамках решения данной задачи обеспечивается техническое обслуживание и работоспособность уже имеющегося оборудования, лицензирование программного обеспечения.
           В рамках создания, развития и обеспечения функционирования единой информационно-технологической и телекоммуникационной инфраструктуры ОМСУ Городского округа Подольск Московской области предусматривается создание и развитие единой инфраструктуры информационно-технологического обеспечения функционирования информационных систем, а также обеспечение подключения Администрации Городского округа Подольск к единой интегрированной мультисервисной телекоммуникационной сети Правительства Московской области.
           В рамках обеспечения защиты информационно-технологической и телекоммуникационной инфраструктуры и информации в ИС, используемых в Городском округе Подольск, предусматривается приобретение и установка средств криптографической защиты информации, приобретение антивирусного программного обеспечения и средств электронной подписи для использования в информационных системах, аттестация информационных систем, содержащих персональные данные.
           В рамках мероприятия по обеспечению подключения к региональным межведомственным информационным системам и сопровождению пользователей ОМСУ Городского округа Подольск предусматривается внедрение и сопровождение отраслевых сегментов ЕИАС ЖКХ МО, ЕАСУЗ, ГИС РЭБ, ГАСУ МО, Модуль «ЕИС ОУ», использование ЕИСУГИ для учета и контроля эффективности использования государственного и муниципального имущества, решение задач, связанных с организацией и сопровождением электронного документооборота и делопроизводства в ОМСУ Городского округа Подольск, ведение электронных архивов, а также обеспечение безбумажного документооборота, обеспечивающего эффективное взаимодействие ОМСУ Городского округа Подольск с подведомственными организациями и Правительством Московской области.
           С целью повышения качества и доступности образовательных услуг предусмотрены мероприятия по внедрению информационных технологий в сфере образования - обеспечение общеобразовательных учреждений современными аппаратно-программными комплексами и доступом в Интернет.
           В рамках развития телекоммуникационной инфраструктуры в области подвижной радиотелефонной связи предусматривается создание условий для размещений радиоэлектронных средств на земельных участках, зданиях и сооружениях в границах Городского округа Подольск.
           Предусмотрено развитие сети волоконно-оптических линий связи для обеспечения возможности жителей Городского округа Подольск пользоваться услугами проводного и мобильного доступа в информационно-телекоммуникационную сеть Интернет не менее чем 2 операторами связи, формирование реестра операторов связи, оказывающих услуги по предоставлению широкополосного доступа в Интернет.
           С целью повышения качества и доступности услуг учреждений культуры предусмотрены мероприятия по внедрению информационных технологий в учреждениях культуры, в рамках которых учреждения культуры будут обеспечены доступом в Интернет.
</t>
  </si>
  <si>
    <t>11.   Паспорт подпрограммы 2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</si>
  <si>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>11.1. Характеристика проблем, решаемых посредством мероприятий Подпрограммы 2.</t>
  </si>
  <si>
    <t>11.2. Перечень мероприятий Подпрограммы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</si>
</sst>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[&gt;=0.005]#,##0.00000,;[Red][&lt;=-0.005]\-#,##0.00000,;#,##0.00000,"/>
  </numFmts>
  <fonts count="2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"/>
      <color rgb="FF1F497D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10"/>
      <color rgb="FF0F243E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24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1" applyBorder="1" applyAlignment="1" applyProtection="1">
      <alignment horizontal="justify"/>
    </xf>
    <xf numFmtId="0" fontId="3" fillId="0" borderId="0" xfId="1" applyBorder="1" applyAlignment="1" applyProtection="1"/>
    <xf numFmtId="0" fontId="6" fillId="0" borderId="0" xfId="0" applyFont="1"/>
    <xf numFmtId="2" fontId="4" fillId="0" borderId="1" xfId="0" applyNumberFormat="1" applyFont="1" applyBorder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10" fillId="0" borderId="0" xfId="0" applyFont="1" applyAlignment="1">
      <alignment horizontal="center" wrapText="1"/>
    </xf>
    <xf numFmtId="0" fontId="12" fillId="0" borderId="0" xfId="0" applyFont="1"/>
    <xf numFmtId="0" fontId="6" fillId="0" borderId="0" xfId="0" applyFont="1" applyAlignment="1">
      <alignment horizontal="center"/>
    </xf>
    <xf numFmtId="0" fontId="12" fillId="0" borderId="0" xfId="0" applyFont="1" applyBorder="1"/>
    <xf numFmtId="0" fontId="14" fillId="0" borderId="0" xfId="0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12" fillId="0" borderId="0" xfId="0" applyNumberFormat="1" applyFont="1"/>
    <xf numFmtId="164" fontId="0" fillId="0" borderId="0" xfId="0" applyNumberFormat="1"/>
    <xf numFmtId="0" fontId="14" fillId="2" borderId="0" xfId="0" applyFont="1" applyFill="1" applyBorder="1" applyAlignment="1">
      <alignment horizontal="right" vertical="top" wrapText="1"/>
    </xf>
    <xf numFmtId="0" fontId="4" fillId="0" borderId="0" xfId="0" applyFont="1" applyBorder="1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4" fillId="0" borderId="12" xfId="0" applyFont="1" applyBorder="1" applyAlignment="1">
      <alignment vertical="top" wrapText="1"/>
    </xf>
    <xf numFmtId="2" fontId="4" fillId="0" borderId="2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4" fillId="0" borderId="0" xfId="0" applyNumberFormat="1" applyFont="1" applyBorder="1" applyAlignment="1">
      <alignment horizontal="right" vertical="top" wrapText="1"/>
    </xf>
    <xf numFmtId="164" fontId="0" fillId="0" borderId="0" xfId="0" applyNumberFormat="1" applyBorder="1"/>
    <xf numFmtId="0" fontId="16" fillId="0" borderId="0" xfId="0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164" fontId="14" fillId="0" borderId="0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6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wrapText="1"/>
    </xf>
    <xf numFmtId="0" fontId="11" fillId="0" borderId="18" xfId="0" applyFont="1" applyBorder="1" applyAlignment="1">
      <alignment vertical="top" wrapText="1"/>
    </xf>
    <xf numFmtId="165" fontId="2" fillId="0" borderId="0" xfId="0" applyNumberFormat="1" applyFont="1"/>
    <xf numFmtId="2" fontId="2" fillId="0" borderId="0" xfId="0" applyNumberFormat="1" applyFont="1"/>
    <xf numFmtId="0" fontId="2" fillId="0" borderId="1" xfId="0" applyFont="1" applyBorder="1"/>
    <xf numFmtId="0" fontId="2" fillId="0" borderId="18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11" fillId="0" borderId="0" xfId="0" applyFont="1"/>
    <xf numFmtId="49" fontId="0" fillId="0" borderId="0" xfId="0" applyNumberFormat="1"/>
    <xf numFmtId="49" fontId="0" fillId="0" borderId="0" xfId="0" applyNumberFormat="1" applyBorder="1"/>
    <xf numFmtId="2" fontId="7" fillId="0" borderId="14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10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top" wrapText="1"/>
    </xf>
    <xf numFmtId="166" fontId="5" fillId="0" borderId="0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5" fontId="0" fillId="0" borderId="0" xfId="0" applyNumberFormat="1"/>
    <xf numFmtId="165" fontId="18" fillId="0" borderId="0" xfId="0" applyNumberFormat="1" applyFont="1" applyBorder="1" applyAlignment="1">
      <alignment vertical="top" wrapText="1"/>
    </xf>
    <xf numFmtId="165" fontId="15" fillId="0" borderId="0" xfId="0" applyNumberFormat="1" applyFont="1"/>
    <xf numFmtId="165" fontId="2" fillId="0" borderId="16" xfId="0" applyNumberFormat="1" applyFont="1" applyBorder="1" applyAlignment="1">
      <alignment wrapText="1"/>
    </xf>
    <xf numFmtId="165" fontId="2" fillId="0" borderId="17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5" fontId="0" fillId="0" borderId="0" xfId="0" applyNumberFormat="1" applyBorder="1"/>
    <xf numFmtId="0" fontId="4" fillId="0" borderId="1" xfId="0" applyFont="1" applyBorder="1" applyAlignment="1">
      <alignment vertical="top" wrapText="1"/>
    </xf>
    <xf numFmtId="0" fontId="11" fillId="0" borderId="0" xfId="0" applyFont="1" applyBorder="1"/>
    <xf numFmtId="0" fontId="11" fillId="0" borderId="0" xfId="0" applyFont="1" applyBorder="1" applyAlignment="1">
      <alignment horizontal="center" vertical="top" wrapText="1"/>
    </xf>
    <xf numFmtId="2" fontId="11" fillId="0" borderId="0" xfId="0" applyNumberFormat="1" applyFont="1" applyBorder="1" applyAlignment="1">
      <alignment horizontal="center" vertical="top" wrapText="1"/>
    </xf>
    <xf numFmtId="2" fontId="5" fillId="0" borderId="0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 applyProtection="1">
      <alignment vertical="top" wrapText="1"/>
      <protection locked="0"/>
    </xf>
    <xf numFmtId="0" fontId="4" fillId="0" borderId="1" xfId="0" applyFont="1" applyBorder="1" applyAlignment="1">
      <alignment horizontal="center" vertical="top" wrapText="1"/>
    </xf>
    <xf numFmtId="165" fontId="4" fillId="0" borderId="20" xfId="0" applyNumberFormat="1" applyFont="1" applyBorder="1" applyAlignment="1" applyProtection="1">
      <alignment vertical="top" wrapText="1"/>
      <protection locked="0"/>
    </xf>
    <xf numFmtId="165" fontId="11" fillId="0" borderId="1" xfId="0" applyNumberFormat="1" applyFont="1" applyBorder="1" applyAlignment="1" applyProtection="1">
      <alignment vertical="top" wrapText="1"/>
      <protection locked="0"/>
    </xf>
    <xf numFmtId="2" fontId="2" fillId="0" borderId="3" xfId="0" applyNumberFormat="1" applyFont="1" applyBorder="1" applyAlignment="1">
      <alignment horizontal="right" vertical="top" wrapText="1"/>
    </xf>
    <xf numFmtId="2" fontId="4" fillId="0" borderId="3" xfId="0" applyNumberFormat="1" applyFont="1" applyBorder="1" applyAlignment="1">
      <alignment horizontal="right" vertical="top" wrapText="1"/>
    </xf>
    <xf numFmtId="165" fontId="11" fillId="0" borderId="0" xfId="0" applyNumberFormat="1" applyFont="1"/>
    <xf numFmtId="2" fontId="11" fillId="0" borderId="0" xfId="0" applyNumberFormat="1" applyFont="1"/>
    <xf numFmtId="0" fontId="14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165" fontId="2" fillId="0" borderId="1" xfId="0" applyNumberFormat="1" applyFont="1" applyBorder="1" applyAlignment="1" applyProtection="1">
      <alignment vertical="top" wrapText="1"/>
      <protection locked="0"/>
    </xf>
    <xf numFmtId="0" fontId="4" fillId="0" borderId="1" xfId="0" applyFont="1" applyBorder="1" applyAlignment="1">
      <alignment vertical="top" wrapText="1"/>
    </xf>
    <xf numFmtId="165" fontId="12" fillId="0" borderId="0" xfId="0" applyNumberFormat="1" applyFont="1"/>
    <xf numFmtId="165" fontId="5" fillId="0" borderId="17" xfId="0" applyNumberFormat="1" applyFont="1" applyBorder="1" applyAlignment="1">
      <alignment horizontal="right" vertical="top" wrapText="1"/>
    </xf>
    <xf numFmtId="165" fontId="20" fillId="0" borderId="19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2" fillId="0" borderId="1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/>
    </xf>
    <xf numFmtId="165" fontId="7" fillId="0" borderId="14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5" fontId="11" fillId="0" borderId="16" xfId="0" applyNumberFormat="1" applyFont="1" applyBorder="1" applyAlignment="1">
      <alignment horizontal="right" vertical="top" wrapText="1"/>
    </xf>
    <xf numFmtId="165" fontId="11" fillId="2" borderId="17" xfId="0" applyNumberFormat="1" applyFont="1" applyFill="1" applyBorder="1" applyAlignment="1">
      <alignment horizontal="right" vertical="top" wrapText="1"/>
    </xf>
    <xf numFmtId="165" fontId="11" fillId="0" borderId="17" xfId="0" applyNumberFormat="1" applyFont="1" applyBorder="1" applyAlignment="1">
      <alignment horizontal="right" vertical="top" wrapText="1"/>
    </xf>
    <xf numFmtId="165" fontId="11" fillId="0" borderId="18" xfId="0" applyNumberFormat="1" applyFont="1" applyBorder="1" applyAlignment="1">
      <alignment horizontal="right" vertical="top" wrapText="1"/>
    </xf>
    <xf numFmtId="165" fontId="11" fillId="0" borderId="19" xfId="0" applyNumberFormat="1" applyFont="1" applyBorder="1" applyAlignment="1">
      <alignment horizontal="right" vertical="top" wrapText="1"/>
    </xf>
    <xf numFmtId="0" fontId="21" fillId="0" borderId="16" xfId="0" applyFont="1" applyBorder="1" applyAlignment="1">
      <alignment horizontal="right" vertical="top" wrapText="1"/>
    </xf>
    <xf numFmtId="0" fontId="21" fillId="0" borderId="17" xfId="0" applyFont="1" applyBorder="1" applyAlignment="1">
      <alignment horizontal="right" vertical="top" wrapText="1"/>
    </xf>
    <xf numFmtId="165" fontId="4" fillId="0" borderId="4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2" fontId="2" fillId="0" borderId="1" xfId="0" applyNumberFormat="1" applyFont="1" applyFill="1" applyBorder="1" applyAlignment="1">
      <alignment horizontal="right" vertical="top" wrapText="1"/>
    </xf>
    <xf numFmtId="165" fontId="11" fillId="2" borderId="16" xfId="0" applyNumberFormat="1" applyFont="1" applyFill="1" applyBorder="1" applyAlignment="1">
      <alignment horizontal="right" vertical="top" wrapText="1"/>
    </xf>
    <xf numFmtId="0" fontId="22" fillId="2" borderId="16" xfId="0" applyFont="1" applyFill="1" applyBorder="1" applyAlignment="1">
      <alignment horizontal="right" vertical="center" wrapText="1"/>
    </xf>
    <xf numFmtId="0" fontId="11" fillId="0" borderId="16" xfId="0" applyFont="1" applyBorder="1" applyAlignment="1">
      <alignment horizontal="right" vertical="center" wrapText="1"/>
    </xf>
    <xf numFmtId="0" fontId="11" fillId="0" borderId="18" xfId="0" applyFont="1" applyBorder="1" applyAlignment="1">
      <alignment horizontal="right" vertical="center" wrapText="1"/>
    </xf>
    <xf numFmtId="0" fontId="11" fillId="0" borderId="19" xfId="0" applyFont="1" applyBorder="1" applyAlignment="1">
      <alignment horizontal="right" vertical="center" wrapText="1"/>
    </xf>
    <xf numFmtId="0" fontId="11" fillId="0" borderId="17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vertical="top" wrapText="1"/>
    </xf>
    <xf numFmtId="165" fontId="4" fillId="0" borderId="3" xfId="0" applyNumberFormat="1" applyFont="1" applyBorder="1" applyAlignment="1">
      <alignment horizontal="right" vertical="top" wrapText="1"/>
    </xf>
    <xf numFmtId="165" fontId="2" fillId="0" borderId="3" xfId="0" applyNumberFormat="1" applyFont="1" applyBorder="1" applyAlignment="1">
      <alignment horizontal="right" vertical="top" wrapText="1"/>
    </xf>
    <xf numFmtId="165" fontId="4" fillId="0" borderId="6" xfId="0" applyNumberFormat="1" applyFont="1" applyBorder="1" applyAlignment="1">
      <alignment horizontal="right" vertical="top" wrapText="1"/>
    </xf>
    <xf numFmtId="165" fontId="4" fillId="0" borderId="2" xfId="0" applyNumberFormat="1" applyFont="1" applyBorder="1" applyAlignment="1">
      <alignment horizontal="right" vertical="top" wrapText="1"/>
    </xf>
    <xf numFmtId="165" fontId="2" fillId="0" borderId="1" xfId="0" applyNumberFormat="1" applyFont="1" applyFill="1" applyBorder="1" applyAlignment="1">
      <alignment horizontal="right" vertical="top" wrapText="1"/>
    </xf>
    <xf numFmtId="165" fontId="4" fillId="0" borderId="20" xfId="0" applyNumberFormat="1" applyFont="1" applyFill="1" applyBorder="1" applyAlignment="1">
      <alignment horizontal="right" vertical="top"/>
    </xf>
    <xf numFmtId="0" fontId="20" fillId="0" borderId="18" xfId="0" applyFont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10" xfId="0" applyNumberFormat="1" applyFont="1" applyBorder="1" applyAlignment="1">
      <alignment horizontal="center" vertical="top" wrapText="1"/>
    </xf>
    <xf numFmtId="2" fontId="2" fillId="0" borderId="0" xfId="0" applyNumberFormat="1" applyFont="1" applyBorder="1" applyAlignment="1">
      <alignment horizontal="center" vertical="top" wrapText="1"/>
    </xf>
    <xf numFmtId="2" fontId="2" fillId="0" borderId="11" xfId="0" applyNumberFormat="1" applyFont="1" applyBorder="1" applyAlignment="1">
      <alignment horizontal="center" vertical="top" wrapText="1"/>
    </xf>
    <xf numFmtId="2" fontId="2" fillId="0" borderId="12" xfId="0" applyNumberFormat="1" applyFont="1" applyBorder="1" applyAlignment="1">
      <alignment horizontal="center" vertical="top" wrapText="1"/>
    </xf>
    <xf numFmtId="2" fontId="2" fillId="0" borderId="13" xfId="0" applyNumberFormat="1" applyFont="1" applyBorder="1" applyAlignment="1">
      <alignment horizontal="center" vertical="top" wrapText="1"/>
    </xf>
    <xf numFmtId="2" fontId="2" fillId="0" borderId="14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4" fillId="0" borderId="1" xfId="0" applyFont="1" applyBorder="1" applyAlignment="1">
      <alignment vertical="top" wrapText="1"/>
    </xf>
    <xf numFmtId="49" fontId="2" fillId="0" borderId="15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164" fontId="4" fillId="0" borderId="7" xfId="0" applyNumberFormat="1" applyFont="1" applyBorder="1" applyAlignment="1">
      <alignment horizontal="center" vertical="top" wrapText="1"/>
    </xf>
    <xf numFmtId="164" fontId="4" fillId="0" borderId="8" xfId="0" applyNumberFormat="1" applyFont="1" applyBorder="1" applyAlignment="1">
      <alignment horizontal="center" vertical="top" wrapText="1"/>
    </xf>
    <xf numFmtId="164" fontId="4" fillId="0" borderId="9" xfId="0" applyNumberFormat="1" applyFont="1" applyBorder="1" applyAlignment="1">
      <alignment horizontal="center" vertical="top" wrapText="1"/>
    </xf>
    <xf numFmtId="164" fontId="4" fillId="0" borderId="10" xfId="0" applyNumberFormat="1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center" vertical="top" wrapText="1"/>
    </xf>
    <xf numFmtId="164" fontId="4" fillId="0" borderId="11" xfId="0" applyNumberFormat="1" applyFont="1" applyBorder="1" applyAlignment="1">
      <alignment horizontal="center" vertical="top" wrapText="1"/>
    </xf>
    <xf numFmtId="164" fontId="4" fillId="0" borderId="12" xfId="0" applyNumberFormat="1" applyFont="1" applyBorder="1" applyAlignment="1">
      <alignment horizontal="center" vertical="top" wrapText="1"/>
    </xf>
    <xf numFmtId="164" fontId="4" fillId="0" borderId="13" xfId="0" applyNumberFormat="1" applyFont="1" applyBorder="1" applyAlignment="1">
      <alignment horizontal="center" vertical="top" wrapText="1"/>
    </xf>
    <xf numFmtId="164" fontId="4" fillId="0" borderId="14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9" fontId="7" fillId="0" borderId="2" xfId="1" applyNumberFormat="1" applyFont="1" applyBorder="1" applyAlignment="1" applyProtection="1">
      <alignment horizontal="center" vertical="center" wrapText="1"/>
    </xf>
    <xf numFmtId="49" fontId="7" fillId="0" borderId="15" xfId="1" applyNumberFormat="1" applyFont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16" fontId="2" fillId="0" borderId="2" xfId="0" applyNumberFormat="1" applyFont="1" applyBorder="1" applyAlignment="1">
      <alignment horizontal="center" vertical="top" wrapText="1"/>
    </xf>
    <xf numFmtId="16" fontId="2" fillId="0" borderId="15" xfId="0" applyNumberFormat="1" applyFont="1" applyBorder="1" applyAlignment="1">
      <alignment horizontal="center" vertical="top" wrapText="1"/>
    </xf>
    <xf numFmtId="0" fontId="2" fillId="0" borderId="15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6" xfId="0" applyFont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15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6"/>
  <sheetViews>
    <sheetView tabSelected="1" view="pageLayout" workbookViewId="0">
      <selection activeCell="I122" sqref="I122:I126"/>
    </sheetView>
  </sheetViews>
  <sheetFormatPr defaultRowHeight="15" x14ac:dyDescent="0.25"/>
  <cols>
    <col min="1" max="1" width="3.42578125" customWidth="1"/>
    <col min="2" max="2" width="18.5703125" customWidth="1"/>
    <col min="3" max="3" width="5.42578125" customWidth="1"/>
    <col min="4" max="4" width="13.85546875" customWidth="1"/>
    <col min="5" max="5" width="10.28515625" hidden="1" customWidth="1"/>
    <col min="6" max="6" width="10.7109375" customWidth="1"/>
    <col min="7" max="8" width="9.7109375" customWidth="1"/>
    <col min="9" max="9" width="10.140625" customWidth="1"/>
    <col min="10" max="10" width="10.28515625" customWidth="1"/>
    <col min="11" max="11" width="10.140625" customWidth="1"/>
    <col min="12" max="12" width="10.5703125" customWidth="1"/>
    <col min="13" max="13" width="18" customWidth="1"/>
    <col min="15" max="15" width="11.5703125" bestFit="1" customWidth="1"/>
  </cols>
  <sheetData>
    <row r="1" spans="1:13" ht="18.75" x14ac:dyDescent="0.3">
      <c r="A1" s="1"/>
      <c r="F1" s="6" t="s">
        <v>120</v>
      </c>
    </row>
    <row r="2" spans="1:13" ht="21.75" customHeight="1" x14ac:dyDescent="0.25">
      <c r="A2" s="199" t="s">
        <v>0</v>
      </c>
      <c r="B2" s="182" t="s">
        <v>93</v>
      </c>
      <c r="C2" s="177" t="s">
        <v>94</v>
      </c>
      <c r="D2" s="200" t="s">
        <v>1</v>
      </c>
      <c r="E2" s="184" t="s">
        <v>75</v>
      </c>
      <c r="F2" s="182" t="s">
        <v>25</v>
      </c>
      <c r="G2" s="201" t="s">
        <v>74</v>
      </c>
      <c r="H2" s="201"/>
      <c r="I2" s="201"/>
      <c r="J2" s="201"/>
      <c r="K2" s="202"/>
      <c r="L2" s="177" t="s">
        <v>2</v>
      </c>
      <c r="M2" s="175" t="s">
        <v>95</v>
      </c>
    </row>
    <row r="3" spans="1:13" ht="55.5" customHeight="1" x14ac:dyDescent="0.25">
      <c r="A3" s="182"/>
      <c r="B3" s="183"/>
      <c r="C3" s="190"/>
      <c r="D3" s="177"/>
      <c r="E3" s="185"/>
      <c r="F3" s="186"/>
      <c r="G3" s="59">
        <v>2020</v>
      </c>
      <c r="H3" s="59">
        <v>2021</v>
      </c>
      <c r="I3" s="59">
        <v>2022</v>
      </c>
      <c r="J3" s="59">
        <v>2023</v>
      </c>
      <c r="K3" s="59">
        <v>2024</v>
      </c>
      <c r="L3" s="178"/>
      <c r="M3" s="176"/>
    </row>
    <row r="4" spans="1:13" x14ac:dyDescent="0.25">
      <c r="A4" s="2">
        <v>1</v>
      </c>
      <c r="B4" s="2">
        <v>2</v>
      </c>
      <c r="C4" s="58">
        <v>3</v>
      </c>
      <c r="D4" s="58">
        <v>4</v>
      </c>
      <c r="E4" s="2">
        <v>5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78">
        <v>11</v>
      </c>
      <c r="M4" s="78">
        <v>12</v>
      </c>
    </row>
    <row r="5" spans="1:13" ht="15" customHeight="1" x14ac:dyDescent="0.25">
      <c r="A5" s="203" t="s">
        <v>3</v>
      </c>
      <c r="B5" s="193" t="s">
        <v>50</v>
      </c>
      <c r="C5" s="158" t="s">
        <v>44</v>
      </c>
      <c r="D5" s="60" t="s">
        <v>76</v>
      </c>
      <c r="E5" s="81">
        <v>0</v>
      </c>
      <c r="F5" s="81">
        <f>SUM(G5:K5)</f>
        <v>12492.845799999999</v>
      </c>
      <c r="G5" s="126">
        <f t="shared" ref="G5:K5" si="0">SUM(G6:G9)</f>
        <v>167.56</v>
      </c>
      <c r="H5" s="127">
        <v>0</v>
      </c>
      <c r="I5" s="126">
        <f t="shared" si="0"/>
        <v>3685.2858000000001</v>
      </c>
      <c r="J5" s="126">
        <f t="shared" si="0"/>
        <v>4320</v>
      </c>
      <c r="K5" s="126">
        <f t="shared" si="0"/>
        <v>4320</v>
      </c>
      <c r="L5" s="181"/>
      <c r="M5" s="181"/>
    </row>
    <row r="6" spans="1:13" ht="39" customHeight="1" x14ac:dyDescent="0.25">
      <c r="A6" s="159"/>
      <c r="B6" s="194"/>
      <c r="C6" s="135"/>
      <c r="D6" s="26" t="s">
        <v>45</v>
      </c>
      <c r="E6" s="35">
        <v>0</v>
      </c>
      <c r="F6" s="50">
        <v>0</v>
      </c>
      <c r="G6" s="38">
        <f t="shared" ref="G6:G7" si="1">G11</f>
        <v>0</v>
      </c>
      <c r="H6" s="50">
        <v>0</v>
      </c>
      <c r="I6" s="50">
        <v>0</v>
      </c>
      <c r="J6" s="50">
        <v>0</v>
      </c>
      <c r="K6" s="50">
        <v>0</v>
      </c>
      <c r="L6" s="154"/>
      <c r="M6" s="154"/>
    </row>
    <row r="7" spans="1:13" ht="48" customHeight="1" x14ac:dyDescent="0.25">
      <c r="A7" s="159"/>
      <c r="B7" s="194"/>
      <c r="C7" s="135"/>
      <c r="D7" s="21" t="s">
        <v>8</v>
      </c>
      <c r="E7" s="35">
        <v>0</v>
      </c>
      <c r="F7" s="50">
        <v>0</v>
      </c>
      <c r="G7" s="38">
        <f t="shared" si="1"/>
        <v>0</v>
      </c>
      <c r="H7" s="50">
        <v>0</v>
      </c>
      <c r="I7" s="50">
        <v>0</v>
      </c>
      <c r="J7" s="50">
        <v>0</v>
      </c>
      <c r="K7" s="50">
        <v>0</v>
      </c>
      <c r="L7" s="154"/>
      <c r="M7" s="154"/>
    </row>
    <row r="8" spans="1:13" ht="48" customHeight="1" x14ac:dyDescent="0.25">
      <c r="A8" s="159"/>
      <c r="B8" s="194"/>
      <c r="C8" s="135"/>
      <c r="D8" s="21" t="s">
        <v>31</v>
      </c>
      <c r="E8" s="35">
        <v>0</v>
      </c>
      <c r="F8" s="127">
        <f>SUM(G8:K8)</f>
        <v>12492.845799999999</v>
      </c>
      <c r="G8" s="50">
        <v>167.56</v>
      </c>
      <c r="H8" s="50">
        <v>0</v>
      </c>
      <c r="I8" s="125">
        <v>3685.2858000000001</v>
      </c>
      <c r="J8" s="125">
        <v>4320</v>
      </c>
      <c r="K8" s="125">
        <v>4320</v>
      </c>
      <c r="L8" s="154"/>
      <c r="M8" s="154"/>
    </row>
    <row r="9" spans="1:13" ht="24.75" customHeight="1" x14ac:dyDescent="0.25">
      <c r="A9" s="159"/>
      <c r="B9" s="195"/>
      <c r="C9" s="135"/>
      <c r="D9" s="21" t="s">
        <v>5</v>
      </c>
      <c r="E9" s="35">
        <v>0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  <c r="L9" s="154"/>
      <c r="M9" s="154"/>
    </row>
    <row r="10" spans="1:13" ht="14.25" customHeight="1" x14ac:dyDescent="0.25">
      <c r="A10" s="159" t="s">
        <v>6</v>
      </c>
      <c r="B10" s="134" t="s">
        <v>51</v>
      </c>
      <c r="C10" s="135" t="s">
        <v>44</v>
      </c>
      <c r="D10" s="51" t="s">
        <v>76</v>
      </c>
      <c r="E10" s="35">
        <v>0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154" t="s">
        <v>116</v>
      </c>
      <c r="M10" s="154" t="s">
        <v>65</v>
      </c>
    </row>
    <row r="11" spans="1:13" ht="35.25" customHeight="1" x14ac:dyDescent="0.25">
      <c r="A11" s="159"/>
      <c r="B11" s="134"/>
      <c r="C11" s="135"/>
      <c r="D11" s="26" t="s">
        <v>45</v>
      </c>
      <c r="E11" s="35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154"/>
      <c r="M11" s="154"/>
    </row>
    <row r="12" spans="1:13" ht="51" customHeight="1" x14ac:dyDescent="0.25">
      <c r="A12" s="159"/>
      <c r="B12" s="134"/>
      <c r="C12" s="135"/>
      <c r="D12" s="26" t="s">
        <v>8</v>
      </c>
      <c r="E12" s="35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154"/>
      <c r="M12" s="154"/>
    </row>
    <row r="13" spans="1:13" ht="46.5" customHeight="1" x14ac:dyDescent="0.25">
      <c r="A13" s="159"/>
      <c r="B13" s="134"/>
      <c r="C13" s="135"/>
      <c r="D13" s="26" t="s">
        <v>31</v>
      </c>
      <c r="E13" s="35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154"/>
      <c r="M13" s="154"/>
    </row>
    <row r="14" spans="1:13" ht="25.5" customHeight="1" x14ac:dyDescent="0.25">
      <c r="A14" s="159"/>
      <c r="B14" s="134"/>
      <c r="C14" s="135"/>
      <c r="D14" s="26" t="s">
        <v>5</v>
      </c>
      <c r="E14" s="35">
        <v>0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0">
        <v>0</v>
      </c>
      <c r="L14" s="174"/>
      <c r="M14" s="154"/>
    </row>
    <row r="15" spans="1:13" ht="18" customHeight="1" x14ac:dyDescent="0.25">
      <c r="A15" s="159" t="s">
        <v>7</v>
      </c>
      <c r="B15" s="134" t="s">
        <v>52</v>
      </c>
      <c r="C15" s="135" t="s">
        <v>44</v>
      </c>
      <c r="D15" s="56" t="s">
        <v>76</v>
      </c>
      <c r="E15" s="204" t="s">
        <v>27</v>
      </c>
      <c r="F15" s="204"/>
      <c r="G15" s="204"/>
      <c r="H15" s="204"/>
      <c r="I15" s="204"/>
      <c r="J15" s="204"/>
      <c r="K15" s="204"/>
      <c r="L15" s="154" t="s">
        <v>28</v>
      </c>
      <c r="M15" s="154" t="s">
        <v>48</v>
      </c>
    </row>
    <row r="16" spans="1:13" ht="34.5" customHeight="1" x14ac:dyDescent="0.25">
      <c r="A16" s="159"/>
      <c r="B16" s="134"/>
      <c r="C16" s="135"/>
      <c r="D16" s="56" t="s">
        <v>45</v>
      </c>
      <c r="E16" s="204"/>
      <c r="F16" s="204"/>
      <c r="G16" s="204"/>
      <c r="H16" s="204"/>
      <c r="I16" s="204"/>
      <c r="J16" s="204"/>
      <c r="K16" s="204"/>
      <c r="L16" s="154"/>
      <c r="M16" s="154"/>
    </row>
    <row r="17" spans="1:13" ht="51" customHeight="1" x14ac:dyDescent="0.25">
      <c r="A17" s="159"/>
      <c r="B17" s="134"/>
      <c r="C17" s="135"/>
      <c r="D17" s="56" t="s">
        <v>8</v>
      </c>
      <c r="E17" s="204"/>
      <c r="F17" s="204"/>
      <c r="G17" s="204"/>
      <c r="H17" s="204"/>
      <c r="I17" s="204"/>
      <c r="J17" s="204"/>
      <c r="K17" s="204"/>
      <c r="L17" s="154"/>
      <c r="M17" s="154"/>
    </row>
    <row r="18" spans="1:13" ht="52.5" customHeight="1" x14ac:dyDescent="0.25">
      <c r="A18" s="159"/>
      <c r="B18" s="134"/>
      <c r="C18" s="135"/>
      <c r="D18" s="56" t="s">
        <v>31</v>
      </c>
      <c r="E18" s="204"/>
      <c r="F18" s="204"/>
      <c r="G18" s="204"/>
      <c r="H18" s="204"/>
      <c r="I18" s="204"/>
      <c r="J18" s="204"/>
      <c r="K18" s="204"/>
      <c r="L18" s="154"/>
      <c r="M18" s="154"/>
    </row>
    <row r="19" spans="1:13" ht="49.5" customHeight="1" x14ac:dyDescent="0.25">
      <c r="A19" s="159"/>
      <c r="B19" s="134"/>
      <c r="C19" s="135"/>
      <c r="D19" s="56" t="s">
        <v>5</v>
      </c>
      <c r="E19" s="204"/>
      <c r="F19" s="204"/>
      <c r="G19" s="204"/>
      <c r="H19" s="204"/>
      <c r="I19" s="204"/>
      <c r="J19" s="204"/>
      <c r="K19" s="204"/>
      <c r="L19" s="154"/>
      <c r="M19" s="154"/>
    </row>
    <row r="20" spans="1:13" ht="14.25" customHeight="1" x14ac:dyDescent="0.25">
      <c r="A20" s="159" t="s">
        <v>9</v>
      </c>
      <c r="B20" s="134" t="s">
        <v>53</v>
      </c>
      <c r="C20" s="135" t="s">
        <v>44</v>
      </c>
      <c r="D20" s="56" t="s">
        <v>76</v>
      </c>
      <c r="E20" s="135" t="s">
        <v>27</v>
      </c>
      <c r="F20" s="135"/>
      <c r="G20" s="135"/>
      <c r="H20" s="135"/>
      <c r="I20" s="135"/>
      <c r="J20" s="135"/>
      <c r="K20" s="135"/>
      <c r="L20" s="154" t="s">
        <v>28</v>
      </c>
      <c r="M20" s="154" t="s">
        <v>47</v>
      </c>
    </row>
    <row r="21" spans="1:13" ht="36.75" customHeight="1" x14ac:dyDescent="0.25">
      <c r="A21" s="159"/>
      <c r="B21" s="134"/>
      <c r="C21" s="135"/>
      <c r="D21" s="56" t="s">
        <v>45</v>
      </c>
      <c r="E21" s="135"/>
      <c r="F21" s="135"/>
      <c r="G21" s="135"/>
      <c r="H21" s="135"/>
      <c r="I21" s="135"/>
      <c r="J21" s="135"/>
      <c r="K21" s="135"/>
      <c r="L21" s="154"/>
      <c r="M21" s="154"/>
    </row>
    <row r="22" spans="1:13" ht="49.5" customHeight="1" x14ac:dyDescent="0.25">
      <c r="A22" s="159"/>
      <c r="B22" s="134"/>
      <c r="C22" s="135"/>
      <c r="D22" s="56" t="s">
        <v>8</v>
      </c>
      <c r="E22" s="135"/>
      <c r="F22" s="135"/>
      <c r="G22" s="135"/>
      <c r="H22" s="135"/>
      <c r="I22" s="135"/>
      <c r="J22" s="135"/>
      <c r="K22" s="135"/>
      <c r="L22" s="154"/>
      <c r="M22" s="154"/>
    </row>
    <row r="23" spans="1:13" ht="54.75" customHeight="1" x14ac:dyDescent="0.25">
      <c r="A23" s="159"/>
      <c r="B23" s="134"/>
      <c r="C23" s="135"/>
      <c r="D23" s="56" t="s">
        <v>31</v>
      </c>
      <c r="E23" s="135"/>
      <c r="F23" s="135"/>
      <c r="G23" s="135"/>
      <c r="H23" s="135"/>
      <c r="I23" s="135"/>
      <c r="J23" s="135"/>
      <c r="K23" s="135"/>
      <c r="L23" s="154"/>
      <c r="M23" s="154"/>
    </row>
    <row r="24" spans="1:13" ht="61.5" customHeight="1" x14ac:dyDescent="0.25">
      <c r="A24" s="159"/>
      <c r="B24" s="134"/>
      <c r="C24" s="135"/>
      <c r="D24" s="56" t="s">
        <v>5</v>
      </c>
      <c r="E24" s="135"/>
      <c r="F24" s="135"/>
      <c r="G24" s="135"/>
      <c r="H24" s="135"/>
      <c r="I24" s="135"/>
      <c r="J24" s="135"/>
      <c r="K24" s="135"/>
      <c r="L24" s="154"/>
      <c r="M24" s="154"/>
    </row>
    <row r="25" spans="1:13" ht="15.75" customHeight="1" x14ac:dyDescent="0.25">
      <c r="A25" s="159" t="s">
        <v>10</v>
      </c>
      <c r="B25" s="149" t="s">
        <v>54</v>
      </c>
      <c r="C25" s="135" t="s">
        <v>44</v>
      </c>
      <c r="D25" s="51" t="s">
        <v>76</v>
      </c>
      <c r="E25" s="35">
        <v>0</v>
      </c>
      <c r="F25" s="50">
        <v>167.56</v>
      </c>
      <c r="G25" s="38">
        <f t="shared" ref="G25" si="2">SUM(G26:G29)</f>
        <v>167.56</v>
      </c>
      <c r="H25" s="50">
        <v>0</v>
      </c>
      <c r="I25" s="50">
        <v>0</v>
      </c>
      <c r="J25" s="50">
        <v>0</v>
      </c>
      <c r="K25" s="50">
        <v>0</v>
      </c>
      <c r="L25" s="187" t="s">
        <v>29</v>
      </c>
      <c r="M25" s="180" t="s">
        <v>84</v>
      </c>
    </row>
    <row r="26" spans="1:13" ht="39" customHeight="1" x14ac:dyDescent="0.25">
      <c r="A26" s="159"/>
      <c r="B26" s="150"/>
      <c r="C26" s="135"/>
      <c r="D26" s="26" t="s">
        <v>45</v>
      </c>
      <c r="E26" s="35">
        <v>0</v>
      </c>
      <c r="F26" s="50">
        <v>0</v>
      </c>
      <c r="G26" s="38">
        <f t="shared" ref="G26:G27" si="3">G36</f>
        <v>0</v>
      </c>
      <c r="H26" s="50">
        <v>0</v>
      </c>
      <c r="I26" s="50">
        <v>0</v>
      </c>
      <c r="J26" s="50">
        <v>0</v>
      </c>
      <c r="K26" s="50">
        <v>0</v>
      </c>
      <c r="L26" s="188"/>
      <c r="M26" s="180"/>
    </row>
    <row r="27" spans="1:13" ht="57" customHeight="1" x14ac:dyDescent="0.25">
      <c r="A27" s="159"/>
      <c r="B27" s="150"/>
      <c r="C27" s="135"/>
      <c r="D27" s="26" t="s">
        <v>8</v>
      </c>
      <c r="E27" s="35">
        <v>0</v>
      </c>
      <c r="F27" s="50">
        <v>0</v>
      </c>
      <c r="G27" s="38">
        <f t="shared" si="3"/>
        <v>0</v>
      </c>
      <c r="H27" s="50">
        <v>0</v>
      </c>
      <c r="I27" s="50">
        <v>0</v>
      </c>
      <c r="J27" s="50">
        <v>0</v>
      </c>
      <c r="K27" s="50">
        <v>0</v>
      </c>
      <c r="L27" s="188"/>
      <c r="M27" s="180"/>
    </row>
    <row r="28" spans="1:13" ht="48" customHeight="1" x14ac:dyDescent="0.25">
      <c r="A28" s="159"/>
      <c r="B28" s="150"/>
      <c r="C28" s="135"/>
      <c r="D28" s="26" t="s">
        <v>31</v>
      </c>
      <c r="E28" s="35">
        <v>0</v>
      </c>
      <c r="F28" s="50">
        <v>167.56</v>
      </c>
      <c r="G28" s="50">
        <v>167.56</v>
      </c>
      <c r="H28" s="50">
        <v>0</v>
      </c>
      <c r="I28" s="50">
        <v>0</v>
      </c>
      <c r="J28" s="50">
        <v>0</v>
      </c>
      <c r="K28" s="50">
        <v>0</v>
      </c>
      <c r="L28" s="188"/>
      <c r="M28" s="180"/>
    </row>
    <row r="29" spans="1:13" ht="29.25" customHeight="1" x14ac:dyDescent="0.25">
      <c r="A29" s="159"/>
      <c r="B29" s="151"/>
      <c r="C29" s="135"/>
      <c r="D29" s="98" t="s">
        <v>5</v>
      </c>
      <c r="E29" s="35">
        <v>0</v>
      </c>
      <c r="F29" s="50">
        <v>0</v>
      </c>
      <c r="G29" s="50">
        <v>0</v>
      </c>
      <c r="H29" s="50">
        <v>0</v>
      </c>
      <c r="I29" s="50">
        <v>0</v>
      </c>
      <c r="J29" s="50">
        <v>0</v>
      </c>
      <c r="K29" s="50">
        <v>0</v>
      </c>
      <c r="L29" s="189"/>
      <c r="M29" s="180"/>
    </row>
    <row r="30" spans="1:13" ht="18" customHeight="1" x14ac:dyDescent="0.25">
      <c r="A30" s="196" t="s">
        <v>87</v>
      </c>
      <c r="B30" s="149" t="s">
        <v>88</v>
      </c>
      <c r="C30" s="135" t="s">
        <v>44</v>
      </c>
      <c r="D30" s="93" t="s">
        <v>76</v>
      </c>
      <c r="E30" s="35"/>
      <c r="F30" s="38">
        <f>SUM(G30:K30)</f>
        <v>12325.2858</v>
      </c>
      <c r="G30" s="125">
        <v>0</v>
      </c>
      <c r="H30" s="125">
        <v>0</v>
      </c>
      <c r="I30" s="38">
        <f t="shared" ref="I30:K30" si="4">SUM(I31:I34)</f>
        <v>3685.2858000000001</v>
      </c>
      <c r="J30" s="38">
        <f t="shared" si="4"/>
        <v>4320</v>
      </c>
      <c r="K30" s="38">
        <f t="shared" si="4"/>
        <v>4320</v>
      </c>
      <c r="L30" s="149" t="s">
        <v>26</v>
      </c>
      <c r="M30" s="149" t="s">
        <v>90</v>
      </c>
    </row>
    <row r="31" spans="1:13" ht="39.75" customHeight="1" x14ac:dyDescent="0.25">
      <c r="A31" s="197"/>
      <c r="B31" s="150"/>
      <c r="C31" s="135"/>
      <c r="D31" s="98" t="s">
        <v>45</v>
      </c>
      <c r="E31" s="35"/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25">
        <v>0</v>
      </c>
      <c r="L31" s="150"/>
      <c r="M31" s="150"/>
    </row>
    <row r="32" spans="1:13" ht="48.75" customHeight="1" x14ac:dyDescent="0.25">
      <c r="A32" s="197"/>
      <c r="B32" s="150"/>
      <c r="C32" s="135"/>
      <c r="D32" s="98" t="s">
        <v>8</v>
      </c>
      <c r="E32" s="35"/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25">
        <v>0</v>
      </c>
      <c r="L32" s="150"/>
      <c r="M32" s="150"/>
    </row>
    <row r="33" spans="1:16" ht="49.5" customHeight="1" x14ac:dyDescent="0.25">
      <c r="A33" s="198"/>
      <c r="B33" s="150"/>
      <c r="C33" s="135"/>
      <c r="D33" s="93" t="s">
        <v>31</v>
      </c>
      <c r="E33" s="35"/>
      <c r="F33" s="38">
        <f t="shared" ref="F33" si="5">SUM(G33:K33)</f>
        <v>12325.2858</v>
      </c>
      <c r="G33" s="125">
        <v>0</v>
      </c>
      <c r="H33" s="125">
        <v>0</v>
      </c>
      <c r="I33" s="125">
        <v>3685.2858000000001</v>
      </c>
      <c r="J33" s="125">
        <v>4320</v>
      </c>
      <c r="K33" s="125">
        <v>4320</v>
      </c>
      <c r="L33" s="150"/>
      <c r="M33" s="150"/>
    </row>
    <row r="34" spans="1:16" ht="79.5" customHeight="1" x14ac:dyDescent="0.25">
      <c r="A34" s="99"/>
      <c r="B34" s="151"/>
      <c r="C34" s="97"/>
      <c r="D34" s="98" t="s">
        <v>5</v>
      </c>
      <c r="E34" s="35"/>
      <c r="F34" s="125">
        <v>0</v>
      </c>
      <c r="G34" s="125">
        <v>0</v>
      </c>
      <c r="H34" s="125">
        <v>0</v>
      </c>
      <c r="I34" s="125">
        <v>0</v>
      </c>
      <c r="J34" s="125">
        <v>0</v>
      </c>
      <c r="K34" s="125">
        <v>0</v>
      </c>
      <c r="L34" s="96"/>
      <c r="M34" s="96"/>
    </row>
    <row r="35" spans="1:16" ht="12.75" customHeight="1" x14ac:dyDescent="0.25">
      <c r="A35" s="159" t="s">
        <v>11</v>
      </c>
      <c r="B35" s="149" t="s">
        <v>55</v>
      </c>
      <c r="C35" s="135" t="s">
        <v>44</v>
      </c>
      <c r="D35" s="88" t="s">
        <v>76</v>
      </c>
      <c r="E35" s="38">
        <f t="shared" ref="E35" si="6">SUM(E36:E39)</f>
        <v>2714.25596</v>
      </c>
      <c r="F35" s="38">
        <f>SUM(F36:F39)</f>
        <v>30471.166399999998</v>
      </c>
      <c r="G35" s="38">
        <f t="shared" ref="G35:K35" si="7">SUM(G36:G39)</f>
        <v>6555.6035899999997</v>
      </c>
      <c r="H35" s="38">
        <f t="shared" si="7"/>
        <v>4780.5256100000006</v>
      </c>
      <c r="I35" s="38">
        <f t="shared" si="7"/>
        <v>4560.3191999999999</v>
      </c>
      <c r="J35" s="38">
        <f t="shared" si="7"/>
        <v>7287.3590000000004</v>
      </c>
      <c r="K35" s="38">
        <f t="shared" si="7"/>
        <v>7287.3590000000004</v>
      </c>
      <c r="L35" s="154"/>
      <c r="M35" s="154" t="s">
        <v>78</v>
      </c>
    </row>
    <row r="36" spans="1:16" ht="38.25" customHeight="1" x14ac:dyDescent="0.25">
      <c r="A36" s="159"/>
      <c r="B36" s="150"/>
      <c r="C36" s="135"/>
      <c r="D36" s="88" t="s">
        <v>45</v>
      </c>
      <c r="E36" s="7">
        <f t="shared" ref="E36" si="8">E41</f>
        <v>0</v>
      </c>
      <c r="F36" s="38">
        <f t="shared" ref="F36:K36" si="9">F41</f>
        <v>0</v>
      </c>
      <c r="G36" s="38">
        <f t="shared" si="9"/>
        <v>0</v>
      </c>
      <c r="H36" s="38">
        <f t="shared" si="9"/>
        <v>0</v>
      </c>
      <c r="I36" s="38">
        <f t="shared" si="9"/>
        <v>0</v>
      </c>
      <c r="J36" s="38">
        <f t="shared" si="9"/>
        <v>0</v>
      </c>
      <c r="K36" s="38">
        <f t="shared" si="9"/>
        <v>0</v>
      </c>
      <c r="L36" s="154"/>
      <c r="M36" s="154"/>
    </row>
    <row r="37" spans="1:16" ht="48" customHeight="1" x14ac:dyDescent="0.25">
      <c r="A37" s="159"/>
      <c r="B37" s="150"/>
      <c r="C37" s="135"/>
      <c r="D37" s="88" t="s">
        <v>8</v>
      </c>
      <c r="E37" s="7">
        <f t="shared" ref="E37" si="10">E42</f>
        <v>0</v>
      </c>
      <c r="F37" s="38">
        <f t="shared" ref="F37:K39" si="11">F42</f>
        <v>0</v>
      </c>
      <c r="G37" s="38">
        <f t="shared" si="11"/>
        <v>0</v>
      </c>
      <c r="H37" s="38">
        <f t="shared" si="11"/>
        <v>0</v>
      </c>
      <c r="I37" s="38">
        <f t="shared" si="11"/>
        <v>0</v>
      </c>
      <c r="J37" s="38">
        <f t="shared" si="11"/>
        <v>0</v>
      </c>
      <c r="K37" s="38">
        <f t="shared" si="11"/>
        <v>0</v>
      </c>
      <c r="L37" s="154"/>
      <c r="M37" s="154"/>
    </row>
    <row r="38" spans="1:16" ht="47.25" customHeight="1" x14ac:dyDescent="0.25">
      <c r="A38" s="159"/>
      <c r="B38" s="150"/>
      <c r="C38" s="135"/>
      <c r="D38" s="88" t="s">
        <v>31</v>
      </c>
      <c r="E38" s="38">
        <f t="shared" ref="E38" si="12">E40</f>
        <v>2714.25596</v>
      </c>
      <c r="F38" s="38">
        <f>F43</f>
        <v>30471.166399999998</v>
      </c>
      <c r="G38" s="38">
        <f t="shared" ref="G38:K38" si="13">G43</f>
        <v>6555.6035899999997</v>
      </c>
      <c r="H38" s="38">
        <f t="shared" si="13"/>
        <v>4780.5256100000006</v>
      </c>
      <c r="I38" s="38">
        <f t="shared" si="13"/>
        <v>4560.3191999999999</v>
      </c>
      <c r="J38" s="38">
        <f t="shared" si="13"/>
        <v>7287.3590000000004</v>
      </c>
      <c r="K38" s="38">
        <f t="shared" si="13"/>
        <v>7287.3590000000004</v>
      </c>
      <c r="L38" s="154"/>
      <c r="M38" s="154"/>
    </row>
    <row r="39" spans="1:16" ht="186" customHeight="1" x14ac:dyDescent="0.25">
      <c r="A39" s="159"/>
      <c r="B39" s="151"/>
      <c r="C39" s="135"/>
      <c r="D39" s="88" t="s">
        <v>5</v>
      </c>
      <c r="E39" s="7">
        <f t="shared" ref="E39" si="14">E44</f>
        <v>0</v>
      </c>
      <c r="F39" s="38">
        <f t="shared" si="11"/>
        <v>0</v>
      </c>
      <c r="G39" s="38">
        <f t="shared" si="11"/>
        <v>0</v>
      </c>
      <c r="H39" s="38">
        <f t="shared" si="11"/>
        <v>0</v>
      </c>
      <c r="I39" s="38">
        <f t="shared" si="11"/>
        <v>0</v>
      </c>
      <c r="J39" s="38">
        <f t="shared" si="11"/>
        <v>0</v>
      </c>
      <c r="K39" s="38">
        <f t="shared" si="11"/>
        <v>0</v>
      </c>
      <c r="L39" s="154"/>
      <c r="M39" s="154"/>
    </row>
    <row r="40" spans="1:16" ht="22.5" customHeight="1" x14ac:dyDescent="0.25">
      <c r="A40" s="159" t="s">
        <v>12</v>
      </c>
      <c r="B40" s="193" t="s">
        <v>56</v>
      </c>
      <c r="C40" s="135" t="s">
        <v>44</v>
      </c>
      <c r="D40" s="24" t="s">
        <v>76</v>
      </c>
      <c r="E40" s="38">
        <f t="shared" ref="E40" si="15">SUM(E41:E44)</f>
        <v>2714.25596</v>
      </c>
      <c r="F40" s="38">
        <f>SUM(F41:F44)</f>
        <v>30471.166399999998</v>
      </c>
      <c r="G40" s="38">
        <f t="shared" ref="G40:K40" si="16">SUM(G41:G44)</f>
        <v>6555.6035899999997</v>
      </c>
      <c r="H40" s="38">
        <f t="shared" si="16"/>
        <v>4780.5256100000006</v>
      </c>
      <c r="I40" s="38">
        <f t="shared" si="16"/>
        <v>4560.3191999999999</v>
      </c>
      <c r="J40" s="38">
        <f t="shared" si="16"/>
        <v>7287.3590000000004</v>
      </c>
      <c r="K40" s="38">
        <f t="shared" si="16"/>
        <v>7287.3590000000004</v>
      </c>
      <c r="L40" s="8"/>
      <c r="M40" s="154" t="s">
        <v>49</v>
      </c>
    </row>
    <row r="41" spans="1:16" ht="37.5" customHeight="1" x14ac:dyDescent="0.25">
      <c r="A41" s="159"/>
      <c r="B41" s="194"/>
      <c r="C41" s="135"/>
      <c r="D41" s="27" t="s">
        <v>45</v>
      </c>
      <c r="E41" s="7">
        <v>0</v>
      </c>
      <c r="F41" s="50">
        <v>0</v>
      </c>
      <c r="G41" s="38">
        <v>0</v>
      </c>
      <c r="H41" s="38">
        <v>0</v>
      </c>
      <c r="I41" s="128">
        <v>0</v>
      </c>
      <c r="J41" s="38">
        <v>0</v>
      </c>
      <c r="K41" s="38">
        <v>0</v>
      </c>
      <c r="L41" s="9"/>
      <c r="M41" s="154"/>
    </row>
    <row r="42" spans="1:16" ht="37.5" customHeight="1" x14ac:dyDescent="0.25">
      <c r="A42" s="159"/>
      <c r="B42" s="194"/>
      <c r="C42" s="135"/>
      <c r="D42" s="22" t="s">
        <v>8</v>
      </c>
      <c r="E42" s="7">
        <v>0</v>
      </c>
      <c r="F42" s="50">
        <v>0</v>
      </c>
      <c r="G42" s="38">
        <v>0</v>
      </c>
      <c r="H42" s="38">
        <v>0</v>
      </c>
      <c r="I42" s="128">
        <v>0</v>
      </c>
      <c r="J42" s="38">
        <v>0</v>
      </c>
      <c r="K42" s="38">
        <v>0</v>
      </c>
      <c r="L42" s="9"/>
      <c r="M42" s="154"/>
    </row>
    <row r="43" spans="1:16" ht="36.75" customHeight="1" x14ac:dyDescent="0.25">
      <c r="A43" s="159"/>
      <c r="B43" s="194"/>
      <c r="C43" s="135"/>
      <c r="D43" s="22" t="s">
        <v>31</v>
      </c>
      <c r="E43" s="38">
        <f t="shared" ref="E43" si="17">E48+E53</f>
        <v>2714.25596</v>
      </c>
      <c r="F43" s="38">
        <f>SUM(G43:K43)</f>
        <v>30471.166399999998</v>
      </c>
      <c r="G43" s="38">
        <f t="shared" ref="G43:K43" si="18">G48+G53</f>
        <v>6555.6035899999997</v>
      </c>
      <c r="H43" s="38">
        <f t="shared" si="18"/>
        <v>4780.5256100000006</v>
      </c>
      <c r="I43" s="38">
        <f t="shared" si="18"/>
        <v>4560.3191999999999</v>
      </c>
      <c r="J43" s="38">
        <f t="shared" si="18"/>
        <v>7287.3590000000004</v>
      </c>
      <c r="K43" s="38">
        <f t="shared" si="18"/>
        <v>7287.3590000000004</v>
      </c>
      <c r="L43" s="9"/>
      <c r="M43" s="154"/>
    </row>
    <row r="44" spans="1:16" ht="24.75" customHeight="1" x14ac:dyDescent="0.25">
      <c r="A44" s="159"/>
      <c r="B44" s="194"/>
      <c r="C44" s="135"/>
      <c r="D44" s="22" t="s">
        <v>5</v>
      </c>
      <c r="E44" s="7">
        <v>0</v>
      </c>
      <c r="F44" s="50">
        <v>0</v>
      </c>
      <c r="G44" s="38">
        <v>0</v>
      </c>
      <c r="H44" s="38">
        <v>0</v>
      </c>
      <c r="I44" s="128">
        <v>0</v>
      </c>
      <c r="J44" s="38">
        <v>0</v>
      </c>
      <c r="K44" s="38">
        <v>0</v>
      </c>
      <c r="L44" s="9"/>
      <c r="M44" s="154"/>
    </row>
    <row r="45" spans="1:16" ht="14.25" customHeight="1" x14ac:dyDescent="0.25">
      <c r="A45" s="159"/>
      <c r="B45" s="194"/>
      <c r="C45" s="135" t="s">
        <v>44</v>
      </c>
      <c r="D45" s="51" t="s">
        <v>76</v>
      </c>
      <c r="E45" s="7">
        <f t="shared" ref="E45" si="19">SUM(E46:E49)</f>
        <v>70</v>
      </c>
      <c r="F45" s="38">
        <f>SUM(F46:F49)</f>
        <v>4316.6819999999998</v>
      </c>
      <c r="G45" s="38">
        <f t="shared" ref="G45:K45" si="20">SUM(G46:G49)</f>
        <v>380</v>
      </c>
      <c r="H45" s="38">
        <f t="shared" si="20"/>
        <v>346.33199999999999</v>
      </c>
      <c r="I45" s="38">
        <f t="shared" si="20"/>
        <v>370.35</v>
      </c>
      <c r="J45" s="38">
        <f t="shared" si="20"/>
        <v>1610</v>
      </c>
      <c r="K45" s="38">
        <f t="shared" si="20"/>
        <v>1610</v>
      </c>
      <c r="L45" s="149" t="s">
        <v>43</v>
      </c>
      <c r="M45" s="154"/>
    </row>
    <row r="46" spans="1:16" ht="24" customHeight="1" x14ac:dyDescent="0.25">
      <c r="A46" s="159"/>
      <c r="B46" s="194"/>
      <c r="C46" s="135"/>
      <c r="D46" s="28" t="s">
        <v>45</v>
      </c>
      <c r="E46" s="7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150"/>
      <c r="M46" s="154"/>
    </row>
    <row r="47" spans="1:16" ht="51.75" customHeight="1" x14ac:dyDescent="0.25">
      <c r="A47" s="159"/>
      <c r="B47" s="194"/>
      <c r="C47" s="135"/>
      <c r="D47" s="21" t="s">
        <v>8</v>
      </c>
      <c r="E47" s="7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150"/>
      <c r="M47" s="154"/>
      <c r="P47">
        <f>6084.19361</f>
        <v>6084.1936100000003</v>
      </c>
    </row>
    <row r="48" spans="1:16" ht="48.75" customHeight="1" x14ac:dyDescent="0.25">
      <c r="A48" s="159"/>
      <c r="B48" s="194"/>
      <c r="C48" s="135"/>
      <c r="D48" s="22" t="s">
        <v>31</v>
      </c>
      <c r="E48" s="7">
        <v>70</v>
      </c>
      <c r="F48" s="38">
        <f>SUM(G48:K48)</f>
        <v>4316.6819999999998</v>
      </c>
      <c r="G48" s="38">
        <v>380</v>
      </c>
      <c r="H48" s="38">
        <v>346.33199999999999</v>
      </c>
      <c r="I48" s="38">
        <v>370.35</v>
      </c>
      <c r="J48" s="38">
        <v>1610</v>
      </c>
      <c r="K48" s="38">
        <v>1610</v>
      </c>
      <c r="L48" s="179"/>
      <c r="M48" s="154"/>
    </row>
    <row r="49" spans="1:15" ht="24.75" customHeight="1" x14ac:dyDescent="0.25">
      <c r="A49" s="159"/>
      <c r="B49" s="194"/>
      <c r="C49" s="135"/>
      <c r="D49" s="21" t="s">
        <v>5</v>
      </c>
      <c r="E49" s="7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151"/>
      <c r="M49" s="154"/>
    </row>
    <row r="50" spans="1:15" ht="12.75" customHeight="1" x14ac:dyDescent="0.25">
      <c r="A50" s="159"/>
      <c r="B50" s="194"/>
      <c r="C50" s="135" t="s">
        <v>44</v>
      </c>
      <c r="D50" s="51" t="s">
        <v>76</v>
      </c>
      <c r="E50" s="38">
        <f t="shared" ref="E50" si="21">SUM(E51:E54)</f>
        <v>2644.25596</v>
      </c>
      <c r="F50" s="38">
        <f>SUM(F51:F54)</f>
        <v>26154.484400000001</v>
      </c>
      <c r="G50" s="38">
        <f t="shared" ref="G50:K50" si="22">SUM(G51:G54)</f>
        <v>6175.6035899999997</v>
      </c>
      <c r="H50" s="38">
        <f t="shared" si="22"/>
        <v>4434.1936100000003</v>
      </c>
      <c r="I50" s="38">
        <f t="shared" si="22"/>
        <v>4189.9691999999995</v>
      </c>
      <c r="J50" s="38">
        <f t="shared" si="22"/>
        <v>5677.3590000000004</v>
      </c>
      <c r="K50" s="38">
        <f t="shared" si="22"/>
        <v>5677.3590000000004</v>
      </c>
      <c r="L50" s="149" t="s">
        <v>26</v>
      </c>
      <c r="M50" s="154"/>
    </row>
    <row r="51" spans="1:15" ht="40.5" customHeight="1" x14ac:dyDescent="0.25">
      <c r="A51" s="159"/>
      <c r="B51" s="194"/>
      <c r="C51" s="135"/>
      <c r="D51" s="28" t="s">
        <v>45</v>
      </c>
      <c r="E51" s="7">
        <v>0</v>
      </c>
      <c r="F51" s="38">
        <f t="shared" ref="F51:F52" si="23">SUM(G51:K51)</f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150"/>
      <c r="M51" s="154"/>
    </row>
    <row r="52" spans="1:15" ht="54.75" customHeight="1" x14ac:dyDescent="0.25">
      <c r="A52" s="159"/>
      <c r="B52" s="194"/>
      <c r="C52" s="135"/>
      <c r="D52" s="21" t="s">
        <v>8</v>
      </c>
      <c r="E52" s="25">
        <v>0</v>
      </c>
      <c r="F52" s="38">
        <f t="shared" si="23"/>
        <v>0</v>
      </c>
      <c r="G52" s="129">
        <v>0</v>
      </c>
      <c r="H52" s="129">
        <v>0</v>
      </c>
      <c r="I52" s="129">
        <v>0</v>
      </c>
      <c r="J52" s="129">
        <v>0</v>
      </c>
      <c r="K52" s="129">
        <v>0</v>
      </c>
      <c r="L52" s="150"/>
      <c r="M52" s="154"/>
      <c r="O52" s="16"/>
    </row>
    <row r="53" spans="1:15" ht="46.5" customHeight="1" x14ac:dyDescent="0.25">
      <c r="A53" s="159"/>
      <c r="B53" s="194"/>
      <c r="C53" s="135"/>
      <c r="D53" s="22" t="s">
        <v>31</v>
      </c>
      <c r="E53" s="7">
        <v>2644.25596</v>
      </c>
      <c r="F53" s="38">
        <f>SUM(G53:K53)</f>
        <v>26154.484400000001</v>
      </c>
      <c r="G53" s="113">
        <v>6175.6035899999997</v>
      </c>
      <c r="H53" s="38">
        <f>6084.19361-1650</f>
        <v>4434.1936100000003</v>
      </c>
      <c r="I53" s="38">
        <v>4189.9691999999995</v>
      </c>
      <c r="J53" s="38">
        <v>5677.3590000000004</v>
      </c>
      <c r="K53" s="38">
        <v>5677.3590000000004</v>
      </c>
      <c r="L53" s="179"/>
      <c r="M53" s="154"/>
      <c r="N53" s="18"/>
    </row>
    <row r="54" spans="1:15" ht="71.25" customHeight="1" x14ac:dyDescent="0.25">
      <c r="A54" s="159"/>
      <c r="B54" s="195"/>
      <c r="C54" s="135"/>
      <c r="D54" s="51" t="s">
        <v>5</v>
      </c>
      <c r="E54" s="82">
        <v>0</v>
      </c>
      <c r="F54" s="126">
        <v>0</v>
      </c>
      <c r="G54" s="126">
        <v>0</v>
      </c>
      <c r="H54" s="126">
        <v>0</v>
      </c>
      <c r="I54" s="126">
        <v>0</v>
      </c>
      <c r="J54" s="126">
        <v>0</v>
      </c>
      <c r="K54" s="126">
        <v>0</v>
      </c>
      <c r="L54" s="151"/>
      <c r="M54" s="154"/>
    </row>
    <row r="55" spans="1:15" ht="15" customHeight="1" x14ac:dyDescent="0.25">
      <c r="A55" s="159" t="s">
        <v>13</v>
      </c>
      <c r="B55" s="160" t="s">
        <v>57</v>
      </c>
      <c r="C55" s="135" t="s">
        <v>44</v>
      </c>
      <c r="D55" s="105" t="s">
        <v>76</v>
      </c>
      <c r="E55" s="7">
        <f t="shared" ref="E55" si="24">SUM(E56:E59)</f>
        <v>597</v>
      </c>
      <c r="F55" s="38">
        <f>SUM(F56:F59)</f>
        <v>1826.15</v>
      </c>
      <c r="G55" s="38">
        <f t="shared" ref="G55:K55" si="25">SUM(G56:G59)</f>
        <v>312</v>
      </c>
      <c r="H55" s="38">
        <f t="shared" si="25"/>
        <v>350</v>
      </c>
      <c r="I55" s="38">
        <f>SUM(I56:I59)</f>
        <v>384.15</v>
      </c>
      <c r="J55" s="38">
        <f t="shared" si="25"/>
        <v>390</v>
      </c>
      <c r="K55" s="38">
        <f t="shared" si="25"/>
        <v>390</v>
      </c>
      <c r="L55" s="134" t="s">
        <v>43</v>
      </c>
      <c r="M55" s="173"/>
    </row>
    <row r="56" spans="1:15" ht="39" customHeight="1" x14ac:dyDescent="0.25">
      <c r="A56" s="159"/>
      <c r="B56" s="160"/>
      <c r="C56" s="135"/>
      <c r="D56" s="105" t="s">
        <v>45</v>
      </c>
      <c r="E56" s="7">
        <f t="shared" ref="E56:K57" si="26">E61+E66+E72</f>
        <v>0</v>
      </c>
      <c r="F56" s="38">
        <f t="shared" si="26"/>
        <v>0</v>
      </c>
      <c r="G56" s="38">
        <f t="shared" si="26"/>
        <v>0</v>
      </c>
      <c r="H56" s="38">
        <f t="shared" si="26"/>
        <v>0</v>
      </c>
      <c r="I56" s="38">
        <f t="shared" si="26"/>
        <v>0</v>
      </c>
      <c r="J56" s="38">
        <f t="shared" si="26"/>
        <v>0</v>
      </c>
      <c r="K56" s="38">
        <f t="shared" si="26"/>
        <v>0</v>
      </c>
      <c r="L56" s="134"/>
      <c r="M56" s="173"/>
    </row>
    <row r="57" spans="1:15" ht="49.5" customHeight="1" x14ac:dyDescent="0.25">
      <c r="A57" s="159"/>
      <c r="B57" s="160"/>
      <c r="C57" s="135"/>
      <c r="D57" s="105" t="s">
        <v>8</v>
      </c>
      <c r="E57" s="7">
        <f t="shared" si="26"/>
        <v>0</v>
      </c>
      <c r="F57" s="38">
        <f t="shared" si="26"/>
        <v>0</v>
      </c>
      <c r="G57" s="38">
        <f t="shared" si="26"/>
        <v>0</v>
      </c>
      <c r="H57" s="38">
        <f t="shared" si="26"/>
        <v>0</v>
      </c>
      <c r="I57" s="38">
        <f t="shared" si="26"/>
        <v>0</v>
      </c>
      <c r="J57" s="38">
        <f t="shared" si="26"/>
        <v>0</v>
      </c>
      <c r="K57" s="38">
        <f t="shared" si="26"/>
        <v>0</v>
      </c>
      <c r="L57" s="134"/>
      <c r="M57" s="173"/>
    </row>
    <row r="58" spans="1:15" ht="50.25" customHeight="1" x14ac:dyDescent="0.25">
      <c r="A58" s="159"/>
      <c r="B58" s="160"/>
      <c r="C58" s="135"/>
      <c r="D58" s="105" t="s">
        <v>31</v>
      </c>
      <c r="E58" s="7">
        <f>E63+E68+E74</f>
        <v>597</v>
      </c>
      <c r="F58" s="38">
        <f>F63+F68+F74</f>
        <v>1826.15</v>
      </c>
      <c r="G58" s="38">
        <v>312</v>
      </c>
      <c r="H58" s="38">
        <v>350</v>
      </c>
      <c r="I58" s="38">
        <v>384.15</v>
      </c>
      <c r="J58" s="38">
        <v>390</v>
      </c>
      <c r="K58" s="38">
        <v>390</v>
      </c>
      <c r="L58" s="134"/>
      <c r="M58" s="173"/>
    </row>
    <row r="59" spans="1:15" ht="28.5" customHeight="1" x14ac:dyDescent="0.25">
      <c r="A59" s="159"/>
      <c r="B59" s="160"/>
      <c r="C59" s="135"/>
      <c r="D59" s="105" t="s">
        <v>5</v>
      </c>
      <c r="E59" s="7">
        <f t="shared" ref="E59:K59" si="27">E64+E70+E75</f>
        <v>0</v>
      </c>
      <c r="F59" s="38">
        <f t="shared" si="27"/>
        <v>0</v>
      </c>
      <c r="G59" s="38">
        <f t="shared" si="27"/>
        <v>0</v>
      </c>
      <c r="H59" s="38">
        <f t="shared" si="27"/>
        <v>0</v>
      </c>
      <c r="I59" s="38">
        <f t="shared" si="27"/>
        <v>0</v>
      </c>
      <c r="J59" s="38">
        <f t="shared" si="27"/>
        <v>0</v>
      </c>
      <c r="K59" s="38">
        <f t="shared" si="27"/>
        <v>0</v>
      </c>
      <c r="L59" s="134"/>
      <c r="M59" s="173"/>
    </row>
    <row r="60" spans="1:15" ht="12.75" customHeight="1" x14ac:dyDescent="0.25">
      <c r="A60" s="159" t="s">
        <v>14</v>
      </c>
      <c r="B60" s="193" t="s">
        <v>58</v>
      </c>
      <c r="C60" s="135" t="s">
        <v>44</v>
      </c>
      <c r="D60" s="88" t="s">
        <v>76</v>
      </c>
      <c r="E60" s="7">
        <f t="shared" ref="E60" si="28">SUM(E61:E64)</f>
        <v>0</v>
      </c>
      <c r="F60" s="38">
        <f>SUM(F61:F64)</f>
        <v>0</v>
      </c>
      <c r="G60" s="38">
        <f t="shared" ref="G60:K60" si="29">SUM(G61:G64)</f>
        <v>0</v>
      </c>
      <c r="H60" s="38">
        <f t="shared" si="29"/>
        <v>0</v>
      </c>
      <c r="I60" s="38">
        <f t="shared" si="29"/>
        <v>0</v>
      </c>
      <c r="J60" s="38">
        <f t="shared" si="29"/>
        <v>0</v>
      </c>
      <c r="K60" s="38">
        <f t="shared" si="29"/>
        <v>0</v>
      </c>
      <c r="L60" s="134" t="s">
        <v>43</v>
      </c>
      <c r="M60" s="173" t="s">
        <v>84</v>
      </c>
    </row>
    <row r="61" spans="1:15" ht="33.75" customHeight="1" x14ac:dyDescent="0.25">
      <c r="A61" s="159"/>
      <c r="B61" s="194"/>
      <c r="C61" s="135"/>
      <c r="D61" s="88" t="s">
        <v>45</v>
      </c>
      <c r="E61" s="7">
        <v>0</v>
      </c>
      <c r="F61" s="38">
        <f>SUM(G61:K61)</f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134"/>
      <c r="M61" s="173"/>
    </row>
    <row r="62" spans="1:15" ht="49.5" customHeight="1" x14ac:dyDescent="0.25">
      <c r="A62" s="159"/>
      <c r="B62" s="194"/>
      <c r="C62" s="135"/>
      <c r="D62" s="88" t="s">
        <v>8</v>
      </c>
      <c r="E62" s="7">
        <v>0</v>
      </c>
      <c r="F62" s="38">
        <f>SUM(G62:K62)</f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134"/>
      <c r="M62" s="173"/>
    </row>
    <row r="63" spans="1:15" ht="54.75" customHeight="1" x14ac:dyDescent="0.25">
      <c r="A63" s="159"/>
      <c r="B63" s="194"/>
      <c r="C63" s="135"/>
      <c r="D63" s="88" t="s">
        <v>31</v>
      </c>
      <c r="E63" s="7">
        <v>0</v>
      </c>
      <c r="F63" s="38">
        <f>SUM(G63:K63)</f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134"/>
      <c r="M63" s="173"/>
    </row>
    <row r="64" spans="1:15" ht="28.5" customHeight="1" x14ac:dyDescent="0.25">
      <c r="A64" s="159"/>
      <c r="B64" s="195"/>
      <c r="C64" s="135"/>
      <c r="D64" s="88" t="s">
        <v>5</v>
      </c>
      <c r="E64" s="7">
        <v>0</v>
      </c>
      <c r="F64" s="38">
        <f>SUM(G64:K64)</f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134"/>
      <c r="M64" s="173"/>
    </row>
    <row r="65" spans="1:13" ht="22.5" customHeight="1" x14ac:dyDescent="0.25">
      <c r="A65" s="159" t="s">
        <v>15</v>
      </c>
      <c r="B65" s="193" t="s">
        <v>59</v>
      </c>
      <c r="C65" s="135" t="s">
        <v>44</v>
      </c>
      <c r="D65" s="27" t="s">
        <v>76</v>
      </c>
      <c r="E65" s="7">
        <f t="shared" ref="E65:K65" si="30">SUM(E66:E70)</f>
        <v>0</v>
      </c>
      <c r="F65" s="38">
        <f t="shared" si="30"/>
        <v>0</v>
      </c>
      <c r="G65" s="38">
        <f t="shared" si="30"/>
        <v>0</v>
      </c>
      <c r="H65" s="38">
        <f t="shared" si="30"/>
        <v>0</v>
      </c>
      <c r="I65" s="38">
        <f t="shared" si="30"/>
        <v>0</v>
      </c>
      <c r="J65" s="38">
        <f t="shared" si="30"/>
        <v>0</v>
      </c>
      <c r="K65" s="38">
        <f t="shared" si="30"/>
        <v>0</v>
      </c>
      <c r="L65" s="154" t="s">
        <v>116</v>
      </c>
      <c r="M65" s="173" t="s">
        <v>115</v>
      </c>
    </row>
    <row r="66" spans="1:13" ht="38.25" customHeight="1" x14ac:dyDescent="0.25">
      <c r="A66" s="159"/>
      <c r="B66" s="194"/>
      <c r="C66" s="135"/>
      <c r="D66" s="22" t="s">
        <v>24</v>
      </c>
      <c r="E66" s="7">
        <v>0</v>
      </c>
      <c r="F66" s="38">
        <f>SUM(G66:K66)</f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154"/>
      <c r="M66" s="173"/>
    </row>
    <row r="67" spans="1:13" ht="46.5" customHeight="1" x14ac:dyDescent="0.25">
      <c r="A67" s="159"/>
      <c r="B67" s="194"/>
      <c r="C67" s="135"/>
      <c r="D67" s="22" t="s">
        <v>8</v>
      </c>
      <c r="E67" s="7">
        <v>0</v>
      </c>
      <c r="F67" s="38">
        <f>SUM(G67:K67)</f>
        <v>0</v>
      </c>
      <c r="G67" s="38">
        <v>0</v>
      </c>
      <c r="H67" s="38">
        <v>0</v>
      </c>
      <c r="I67" s="38">
        <v>0</v>
      </c>
      <c r="J67" s="38">
        <v>0</v>
      </c>
      <c r="K67" s="38">
        <v>0</v>
      </c>
      <c r="L67" s="154"/>
      <c r="M67" s="173"/>
    </row>
    <row r="68" spans="1:13" ht="53.25" customHeight="1" x14ac:dyDescent="0.25">
      <c r="A68" s="159"/>
      <c r="B68" s="194"/>
      <c r="C68" s="135"/>
      <c r="D68" s="22" t="s">
        <v>31</v>
      </c>
      <c r="E68" s="7">
        <v>0</v>
      </c>
      <c r="F68" s="38">
        <f>SUM(G68:K68)</f>
        <v>0</v>
      </c>
      <c r="G68" s="38">
        <v>0</v>
      </c>
      <c r="H68" s="38">
        <v>0</v>
      </c>
      <c r="I68" s="38">
        <v>0</v>
      </c>
      <c r="J68" s="38">
        <v>0</v>
      </c>
      <c r="K68" s="38">
        <v>0</v>
      </c>
      <c r="L68" s="154"/>
      <c r="M68" s="173"/>
    </row>
    <row r="69" spans="1:13" ht="24.75" customHeight="1" x14ac:dyDescent="0.25">
      <c r="A69" s="159"/>
      <c r="B69" s="194"/>
      <c r="C69" s="135"/>
      <c r="D69" s="27" t="s">
        <v>5</v>
      </c>
      <c r="E69" s="7">
        <v>0</v>
      </c>
      <c r="F69" s="38">
        <f>SUM(G69:K69)</f>
        <v>0</v>
      </c>
      <c r="G69" s="38">
        <v>0</v>
      </c>
      <c r="H69" s="38">
        <v>0</v>
      </c>
      <c r="I69" s="38">
        <v>0</v>
      </c>
      <c r="J69" s="38">
        <v>0</v>
      </c>
      <c r="K69" s="38">
        <v>0</v>
      </c>
      <c r="L69" s="174"/>
      <c r="M69" s="173"/>
    </row>
    <row r="70" spans="1:13" ht="96.6" customHeight="1" x14ac:dyDescent="0.25">
      <c r="A70" s="159"/>
      <c r="B70" s="195"/>
      <c r="C70" s="135"/>
      <c r="D70" s="22"/>
      <c r="E70" s="7"/>
      <c r="F70" s="38"/>
      <c r="G70" s="38"/>
      <c r="H70" s="38"/>
      <c r="I70" s="38"/>
      <c r="J70" s="38"/>
      <c r="K70" s="38"/>
      <c r="L70" s="174"/>
      <c r="M70" s="173"/>
    </row>
    <row r="71" spans="1:13" ht="28.5" customHeight="1" x14ac:dyDescent="0.25">
      <c r="A71" s="159" t="s">
        <v>16</v>
      </c>
      <c r="B71" s="160" t="s">
        <v>60</v>
      </c>
      <c r="C71" s="135" t="s">
        <v>44</v>
      </c>
      <c r="D71" s="94" t="s">
        <v>76</v>
      </c>
      <c r="E71" s="7">
        <f t="shared" ref="E71" si="31">SUM(E72:E75)</f>
        <v>597</v>
      </c>
      <c r="F71" s="38">
        <f>SUM(F72:F75)</f>
        <v>1826.15</v>
      </c>
      <c r="G71" s="38">
        <f t="shared" ref="G71:J71" si="32">SUM(G72:G75)</f>
        <v>312</v>
      </c>
      <c r="H71" s="38">
        <f t="shared" si="32"/>
        <v>350</v>
      </c>
      <c r="I71" s="38">
        <f t="shared" si="32"/>
        <v>384.15</v>
      </c>
      <c r="J71" s="38">
        <f t="shared" si="32"/>
        <v>390</v>
      </c>
      <c r="K71" s="38">
        <f t="shared" ref="K71" si="33">SUM(K72:K75)</f>
        <v>390</v>
      </c>
      <c r="L71" s="154" t="s">
        <v>116</v>
      </c>
      <c r="M71" s="154" t="s">
        <v>82</v>
      </c>
    </row>
    <row r="72" spans="1:13" ht="36" customHeight="1" x14ac:dyDescent="0.25">
      <c r="A72" s="159"/>
      <c r="B72" s="160"/>
      <c r="C72" s="135"/>
      <c r="D72" s="94" t="s">
        <v>45</v>
      </c>
      <c r="E72" s="7"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154"/>
      <c r="M72" s="154"/>
    </row>
    <row r="73" spans="1:13" ht="53.25" customHeight="1" x14ac:dyDescent="0.25">
      <c r="A73" s="159"/>
      <c r="B73" s="160"/>
      <c r="C73" s="135"/>
      <c r="D73" s="94" t="s">
        <v>8</v>
      </c>
      <c r="E73" s="7"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154"/>
      <c r="M73" s="154"/>
    </row>
    <row r="74" spans="1:13" ht="54.75" customHeight="1" x14ac:dyDescent="0.25">
      <c r="A74" s="159"/>
      <c r="B74" s="160"/>
      <c r="C74" s="135"/>
      <c r="D74" s="94" t="s">
        <v>31</v>
      </c>
      <c r="E74" s="7">
        <v>597</v>
      </c>
      <c r="F74" s="38">
        <f>SUM(G74:K74)</f>
        <v>1826.15</v>
      </c>
      <c r="G74" s="38">
        <v>312</v>
      </c>
      <c r="H74" s="38">
        <v>350</v>
      </c>
      <c r="I74" s="38">
        <v>384.15</v>
      </c>
      <c r="J74" s="38">
        <v>390</v>
      </c>
      <c r="K74" s="38">
        <v>390</v>
      </c>
      <c r="L74" s="154"/>
      <c r="M74" s="154"/>
    </row>
    <row r="75" spans="1:13" ht="33.75" customHeight="1" x14ac:dyDescent="0.25">
      <c r="A75" s="159"/>
      <c r="B75" s="160"/>
      <c r="C75" s="135"/>
      <c r="D75" s="94" t="s">
        <v>5</v>
      </c>
      <c r="E75" s="7">
        <v>0</v>
      </c>
      <c r="F75" s="38">
        <f t="shared" ref="F75" si="34">SUM(G75:K75)</f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174"/>
      <c r="M75" s="154"/>
    </row>
    <row r="76" spans="1:13" ht="12.75" customHeight="1" x14ac:dyDescent="0.25">
      <c r="A76" s="170" t="s">
        <v>17</v>
      </c>
      <c r="B76" s="193" t="s">
        <v>66</v>
      </c>
      <c r="C76" s="146" t="s">
        <v>44</v>
      </c>
      <c r="D76" s="92" t="s">
        <v>76</v>
      </c>
      <c r="E76" s="161" t="s">
        <v>32</v>
      </c>
      <c r="F76" s="162"/>
      <c r="G76" s="162"/>
      <c r="H76" s="162"/>
      <c r="I76" s="162"/>
      <c r="J76" s="162"/>
      <c r="K76" s="163"/>
      <c r="L76" s="146"/>
      <c r="M76" s="146"/>
    </row>
    <row r="77" spans="1:13" ht="36.75" customHeight="1" x14ac:dyDescent="0.25">
      <c r="A77" s="171"/>
      <c r="B77" s="194"/>
      <c r="C77" s="147"/>
      <c r="D77" s="92" t="s">
        <v>45</v>
      </c>
      <c r="E77" s="164"/>
      <c r="F77" s="165"/>
      <c r="G77" s="165"/>
      <c r="H77" s="165"/>
      <c r="I77" s="165"/>
      <c r="J77" s="165"/>
      <c r="K77" s="166"/>
      <c r="L77" s="147"/>
      <c r="M77" s="147"/>
    </row>
    <row r="78" spans="1:13" ht="50.25" customHeight="1" x14ac:dyDescent="0.25">
      <c r="A78" s="171"/>
      <c r="B78" s="194"/>
      <c r="C78" s="147"/>
      <c r="D78" s="92" t="s">
        <v>8</v>
      </c>
      <c r="E78" s="164"/>
      <c r="F78" s="165"/>
      <c r="G78" s="165"/>
      <c r="H78" s="165"/>
      <c r="I78" s="165"/>
      <c r="J78" s="165"/>
      <c r="K78" s="166"/>
      <c r="L78" s="147"/>
      <c r="M78" s="147"/>
    </row>
    <row r="79" spans="1:13" ht="52.5" customHeight="1" x14ac:dyDescent="0.25">
      <c r="A79" s="171"/>
      <c r="B79" s="194"/>
      <c r="C79" s="147"/>
      <c r="D79" s="92" t="s">
        <v>31</v>
      </c>
      <c r="E79" s="164"/>
      <c r="F79" s="165"/>
      <c r="G79" s="165"/>
      <c r="H79" s="165"/>
      <c r="I79" s="165"/>
      <c r="J79" s="165"/>
      <c r="K79" s="166"/>
      <c r="L79" s="147"/>
      <c r="M79" s="147"/>
    </row>
    <row r="80" spans="1:13" ht="25.5" customHeight="1" x14ac:dyDescent="0.25">
      <c r="A80" s="172"/>
      <c r="B80" s="195"/>
      <c r="C80" s="158"/>
      <c r="D80" s="92" t="s">
        <v>5</v>
      </c>
      <c r="E80" s="167"/>
      <c r="F80" s="168"/>
      <c r="G80" s="168"/>
      <c r="H80" s="168"/>
      <c r="I80" s="168"/>
      <c r="J80" s="168"/>
      <c r="K80" s="169"/>
      <c r="L80" s="158"/>
      <c r="M80" s="158"/>
    </row>
    <row r="81" spans="1:13" ht="20.25" customHeight="1" x14ac:dyDescent="0.25">
      <c r="A81" s="170" t="s">
        <v>19</v>
      </c>
      <c r="B81" s="193" t="s">
        <v>61</v>
      </c>
      <c r="C81" s="146" t="s">
        <v>44</v>
      </c>
      <c r="D81" s="92" t="s">
        <v>76</v>
      </c>
      <c r="E81" s="161" t="s">
        <v>32</v>
      </c>
      <c r="F81" s="162"/>
      <c r="G81" s="162"/>
      <c r="H81" s="162"/>
      <c r="I81" s="162"/>
      <c r="J81" s="162"/>
      <c r="K81" s="163"/>
      <c r="L81" s="149" t="s">
        <v>33</v>
      </c>
      <c r="M81" s="149" t="s">
        <v>46</v>
      </c>
    </row>
    <row r="82" spans="1:13" ht="38.25" customHeight="1" x14ac:dyDescent="0.25">
      <c r="A82" s="171"/>
      <c r="B82" s="194"/>
      <c r="C82" s="147"/>
      <c r="D82" s="92" t="s">
        <v>45</v>
      </c>
      <c r="E82" s="164"/>
      <c r="F82" s="165"/>
      <c r="G82" s="165"/>
      <c r="H82" s="165"/>
      <c r="I82" s="165"/>
      <c r="J82" s="165"/>
      <c r="K82" s="166"/>
      <c r="L82" s="150"/>
      <c r="M82" s="150"/>
    </row>
    <row r="83" spans="1:13" ht="49.5" customHeight="1" x14ac:dyDescent="0.25">
      <c r="A83" s="171"/>
      <c r="B83" s="194"/>
      <c r="C83" s="147"/>
      <c r="D83" s="92" t="s">
        <v>8</v>
      </c>
      <c r="E83" s="164"/>
      <c r="F83" s="165"/>
      <c r="G83" s="165"/>
      <c r="H83" s="165"/>
      <c r="I83" s="165"/>
      <c r="J83" s="165"/>
      <c r="K83" s="166"/>
      <c r="L83" s="150"/>
      <c r="M83" s="150"/>
    </row>
    <row r="84" spans="1:13" ht="48" customHeight="1" x14ac:dyDescent="0.25">
      <c r="A84" s="171"/>
      <c r="B84" s="194"/>
      <c r="C84" s="147"/>
      <c r="D84" s="92" t="s">
        <v>31</v>
      </c>
      <c r="E84" s="164"/>
      <c r="F84" s="165"/>
      <c r="G84" s="165"/>
      <c r="H84" s="165"/>
      <c r="I84" s="165"/>
      <c r="J84" s="165"/>
      <c r="K84" s="166"/>
      <c r="L84" s="150"/>
      <c r="M84" s="150"/>
    </row>
    <row r="85" spans="1:13" ht="57.75" customHeight="1" x14ac:dyDescent="0.25">
      <c r="A85" s="172"/>
      <c r="B85" s="195"/>
      <c r="C85" s="158"/>
      <c r="D85" s="92" t="s">
        <v>5</v>
      </c>
      <c r="E85" s="167"/>
      <c r="F85" s="168"/>
      <c r="G85" s="168"/>
      <c r="H85" s="168"/>
      <c r="I85" s="168"/>
      <c r="J85" s="168"/>
      <c r="K85" s="169"/>
      <c r="L85" s="151"/>
      <c r="M85" s="151"/>
    </row>
    <row r="86" spans="1:13" ht="12" customHeight="1" x14ac:dyDescent="0.25">
      <c r="A86" s="170" t="s">
        <v>20</v>
      </c>
      <c r="B86" s="160" t="s">
        <v>4</v>
      </c>
      <c r="C86" s="135" t="s">
        <v>44</v>
      </c>
      <c r="D86" s="92" t="s">
        <v>76</v>
      </c>
      <c r="E86" s="161" t="s">
        <v>64</v>
      </c>
      <c r="F86" s="162"/>
      <c r="G86" s="162"/>
      <c r="H86" s="162"/>
      <c r="I86" s="162"/>
      <c r="J86" s="162"/>
      <c r="K86" s="163"/>
      <c r="L86" s="146"/>
      <c r="M86" s="146"/>
    </row>
    <row r="87" spans="1:13" ht="36.75" customHeight="1" x14ac:dyDescent="0.25">
      <c r="A87" s="171"/>
      <c r="B87" s="160"/>
      <c r="C87" s="135"/>
      <c r="D87" s="92" t="s">
        <v>45</v>
      </c>
      <c r="E87" s="164"/>
      <c r="F87" s="165"/>
      <c r="G87" s="165"/>
      <c r="H87" s="165"/>
      <c r="I87" s="165"/>
      <c r="J87" s="165"/>
      <c r="K87" s="166"/>
      <c r="L87" s="147"/>
      <c r="M87" s="147"/>
    </row>
    <row r="88" spans="1:13" ht="48.75" customHeight="1" x14ac:dyDescent="0.25">
      <c r="A88" s="171"/>
      <c r="B88" s="160"/>
      <c r="C88" s="135"/>
      <c r="D88" s="92" t="s">
        <v>8</v>
      </c>
      <c r="E88" s="164"/>
      <c r="F88" s="165"/>
      <c r="G88" s="165"/>
      <c r="H88" s="165"/>
      <c r="I88" s="165"/>
      <c r="J88" s="165"/>
      <c r="K88" s="166"/>
      <c r="L88" s="147"/>
      <c r="M88" s="147"/>
    </row>
    <row r="89" spans="1:13" ht="55.5" customHeight="1" x14ac:dyDescent="0.25">
      <c r="A89" s="171"/>
      <c r="B89" s="160"/>
      <c r="C89" s="135"/>
      <c r="D89" s="92" t="s">
        <v>31</v>
      </c>
      <c r="E89" s="164"/>
      <c r="F89" s="165"/>
      <c r="G89" s="165"/>
      <c r="H89" s="165"/>
      <c r="I89" s="165"/>
      <c r="J89" s="165"/>
      <c r="K89" s="166"/>
      <c r="L89" s="147"/>
      <c r="M89" s="147"/>
    </row>
    <row r="90" spans="1:13" ht="25.5" customHeight="1" x14ac:dyDescent="0.25">
      <c r="A90" s="172"/>
      <c r="B90" s="160"/>
      <c r="C90" s="135"/>
      <c r="D90" s="92" t="s">
        <v>5</v>
      </c>
      <c r="E90" s="167"/>
      <c r="F90" s="168"/>
      <c r="G90" s="168"/>
      <c r="H90" s="168"/>
      <c r="I90" s="168"/>
      <c r="J90" s="168"/>
      <c r="K90" s="169"/>
      <c r="L90" s="158"/>
      <c r="M90" s="158"/>
    </row>
    <row r="91" spans="1:13" ht="18" customHeight="1" x14ac:dyDescent="0.25">
      <c r="A91" s="156" t="s">
        <v>113</v>
      </c>
      <c r="B91" s="149" t="s">
        <v>81</v>
      </c>
      <c r="C91" s="146" t="s">
        <v>44</v>
      </c>
      <c r="D91" s="92" t="s">
        <v>76</v>
      </c>
      <c r="E91" s="35">
        <v>0</v>
      </c>
      <c r="F91" s="137" t="s">
        <v>89</v>
      </c>
      <c r="G91" s="138"/>
      <c r="H91" s="138"/>
      <c r="I91" s="138"/>
      <c r="J91" s="138"/>
      <c r="K91" s="139"/>
      <c r="L91" s="146" t="s">
        <v>26</v>
      </c>
      <c r="M91" s="149" t="s">
        <v>114</v>
      </c>
    </row>
    <row r="92" spans="1:13" ht="39.75" customHeight="1" x14ac:dyDescent="0.25">
      <c r="A92" s="155"/>
      <c r="B92" s="150"/>
      <c r="C92" s="147"/>
      <c r="D92" s="92" t="s">
        <v>45</v>
      </c>
      <c r="E92" s="35">
        <v>0</v>
      </c>
      <c r="F92" s="140"/>
      <c r="G92" s="141"/>
      <c r="H92" s="141"/>
      <c r="I92" s="141"/>
      <c r="J92" s="141"/>
      <c r="K92" s="142"/>
      <c r="L92" s="147"/>
      <c r="M92" s="150"/>
    </row>
    <row r="93" spans="1:13" ht="48.75" customHeight="1" x14ac:dyDescent="0.25">
      <c r="A93" s="155"/>
      <c r="B93" s="150"/>
      <c r="C93" s="147"/>
      <c r="D93" s="27" t="s">
        <v>8</v>
      </c>
      <c r="E93" s="35">
        <v>0</v>
      </c>
      <c r="F93" s="140"/>
      <c r="G93" s="141"/>
      <c r="H93" s="141"/>
      <c r="I93" s="141"/>
      <c r="J93" s="141"/>
      <c r="K93" s="142"/>
      <c r="L93" s="147"/>
      <c r="M93" s="150"/>
    </row>
    <row r="94" spans="1:13" ht="49.5" customHeight="1" x14ac:dyDescent="0.25">
      <c r="A94" s="155"/>
      <c r="B94" s="150"/>
      <c r="C94" s="147"/>
      <c r="D94" s="27" t="s">
        <v>31</v>
      </c>
      <c r="E94" s="35">
        <v>0</v>
      </c>
      <c r="F94" s="140"/>
      <c r="G94" s="141"/>
      <c r="H94" s="141"/>
      <c r="I94" s="141"/>
      <c r="J94" s="141"/>
      <c r="K94" s="142"/>
      <c r="L94" s="147"/>
      <c r="M94" s="150"/>
    </row>
    <row r="95" spans="1:13" ht="133.5" customHeight="1" x14ac:dyDescent="0.25">
      <c r="A95" s="155"/>
      <c r="B95" s="150"/>
      <c r="C95" s="147"/>
      <c r="D95" s="149" t="s">
        <v>5</v>
      </c>
      <c r="E95" s="35">
        <v>0</v>
      </c>
      <c r="F95" s="140"/>
      <c r="G95" s="141"/>
      <c r="H95" s="141"/>
      <c r="I95" s="141"/>
      <c r="J95" s="141"/>
      <c r="K95" s="142"/>
      <c r="L95" s="147"/>
      <c r="M95" s="150"/>
    </row>
    <row r="96" spans="1:13" ht="52.5" customHeight="1" x14ac:dyDescent="0.25">
      <c r="A96" s="157"/>
      <c r="B96" s="151"/>
      <c r="C96" s="158"/>
      <c r="D96" s="151"/>
      <c r="E96" s="35"/>
      <c r="F96" s="143"/>
      <c r="G96" s="144"/>
      <c r="H96" s="144"/>
      <c r="I96" s="144"/>
      <c r="J96" s="144"/>
      <c r="K96" s="145"/>
      <c r="L96" s="148"/>
      <c r="M96" s="151"/>
    </row>
    <row r="97" spans="1:15" ht="25.5" customHeight="1" x14ac:dyDescent="0.25">
      <c r="A97" s="156" t="s">
        <v>97</v>
      </c>
      <c r="B97" s="149" t="s">
        <v>98</v>
      </c>
      <c r="C97" s="135" t="s">
        <v>44</v>
      </c>
      <c r="D97" s="98" t="s">
        <v>76</v>
      </c>
      <c r="E97" s="7">
        <f t="shared" ref="E97" si="35">SUM(E98:E101)</f>
        <v>3652.3465200000001</v>
      </c>
      <c r="F97" s="38">
        <f>SUM(F98:F101)</f>
        <v>5727</v>
      </c>
      <c r="G97" s="38">
        <f t="shared" ref="G97:K97" si="36">SUM(G98:G101)</f>
        <v>5727</v>
      </c>
      <c r="H97" s="38">
        <f t="shared" si="36"/>
        <v>0</v>
      </c>
      <c r="I97" s="38">
        <f t="shared" si="36"/>
        <v>0</v>
      </c>
      <c r="J97" s="38">
        <f t="shared" si="36"/>
        <v>0</v>
      </c>
      <c r="K97" s="38">
        <f t="shared" si="36"/>
        <v>0</v>
      </c>
      <c r="L97" s="146"/>
      <c r="M97" s="147"/>
    </row>
    <row r="98" spans="1:15" ht="36.75" customHeight="1" x14ac:dyDescent="0.25">
      <c r="A98" s="155"/>
      <c r="B98" s="150"/>
      <c r="C98" s="135"/>
      <c r="D98" s="98" t="s">
        <v>45</v>
      </c>
      <c r="E98" s="7">
        <f t="shared" ref="E98:K101" si="37">E103</f>
        <v>0</v>
      </c>
      <c r="F98" s="38">
        <f t="shared" si="37"/>
        <v>0</v>
      </c>
      <c r="G98" s="38">
        <f t="shared" si="37"/>
        <v>0</v>
      </c>
      <c r="H98" s="38">
        <f t="shared" si="37"/>
        <v>0</v>
      </c>
      <c r="I98" s="38">
        <f t="shared" si="37"/>
        <v>0</v>
      </c>
      <c r="J98" s="38">
        <f t="shared" si="37"/>
        <v>0</v>
      </c>
      <c r="K98" s="38">
        <f t="shared" si="37"/>
        <v>0</v>
      </c>
      <c r="L98" s="147"/>
      <c r="M98" s="147"/>
    </row>
    <row r="99" spans="1:15" ht="51.75" customHeight="1" x14ac:dyDescent="0.25">
      <c r="A99" s="155"/>
      <c r="B99" s="150"/>
      <c r="C99" s="135"/>
      <c r="D99" s="98" t="s">
        <v>8</v>
      </c>
      <c r="E99" s="7">
        <f t="shared" si="37"/>
        <v>2768.48</v>
      </c>
      <c r="F99" s="38">
        <f t="shared" si="37"/>
        <v>4432</v>
      </c>
      <c r="G99" s="38">
        <f t="shared" si="37"/>
        <v>4432</v>
      </c>
      <c r="H99" s="38">
        <f t="shared" si="37"/>
        <v>0</v>
      </c>
      <c r="I99" s="38">
        <f t="shared" si="37"/>
        <v>0</v>
      </c>
      <c r="J99" s="38">
        <f t="shared" si="37"/>
        <v>0</v>
      </c>
      <c r="K99" s="38">
        <f t="shared" si="37"/>
        <v>0</v>
      </c>
      <c r="L99" s="147"/>
      <c r="M99" s="147"/>
    </row>
    <row r="100" spans="1:15" ht="54" customHeight="1" x14ac:dyDescent="0.25">
      <c r="A100" s="155"/>
      <c r="B100" s="150"/>
      <c r="C100" s="135"/>
      <c r="D100" s="98" t="s">
        <v>31</v>
      </c>
      <c r="E100" s="7">
        <f t="shared" si="37"/>
        <v>883.86652000000004</v>
      </c>
      <c r="F100" s="38">
        <f t="shared" si="37"/>
        <v>1295</v>
      </c>
      <c r="G100" s="38">
        <f t="shared" si="37"/>
        <v>1295</v>
      </c>
      <c r="H100" s="38">
        <f t="shared" si="37"/>
        <v>0</v>
      </c>
      <c r="I100" s="38">
        <f t="shared" si="37"/>
        <v>0</v>
      </c>
      <c r="J100" s="38">
        <f t="shared" si="37"/>
        <v>0</v>
      </c>
      <c r="K100" s="38">
        <f t="shared" si="37"/>
        <v>0</v>
      </c>
      <c r="L100" s="147"/>
      <c r="M100" s="147"/>
    </row>
    <row r="101" spans="1:15" ht="25.5" customHeight="1" x14ac:dyDescent="0.25">
      <c r="A101" s="157"/>
      <c r="B101" s="151"/>
      <c r="C101" s="135"/>
      <c r="D101" s="98" t="s">
        <v>5</v>
      </c>
      <c r="E101" s="7">
        <f t="shared" si="37"/>
        <v>0</v>
      </c>
      <c r="F101" s="38">
        <f t="shared" si="37"/>
        <v>0</v>
      </c>
      <c r="G101" s="38">
        <f t="shared" si="37"/>
        <v>0</v>
      </c>
      <c r="H101" s="38">
        <f t="shared" si="37"/>
        <v>0</v>
      </c>
      <c r="I101" s="38">
        <f t="shared" si="37"/>
        <v>0</v>
      </c>
      <c r="J101" s="38">
        <f t="shared" si="37"/>
        <v>0</v>
      </c>
      <c r="K101" s="38">
        <f t="shared" si="37"/>
        <v>0</v>
      </c>
      <c r="L101" s="158"/>
      <c r="M101" s="158"/>
    </row>
    <row r="102" spans="1:15" ht="25.5" customHeight="1" x14ac:dyDescent="0.25">
      <c r="A102" s="156" t="s">
        <v>42</v>
      </c>
      <c r="B102" s="149" t="s">
        <v>99</v>
      </c>
      <c r="C102" s="135" t="s">
        <v>44</v>
      </c>
      <c r="D102" s="98" t="s">
        <v>76</v>
      </c>
      <c r="E102" s="38">
        <f t="shared" ref="E102" si="38">SUM(E103:E106)</f>
        <v>3652.3465200000001</v>
      </c>
      <c r="F102" s="38">
        <f>SUM(F103:F106)</f>
        <v>5727</v>
      </c>
      <c r="G102" s="38">
        <f t="shared" ref="G102:K102" si="39">SUM(G103:G106)</f>
        <v>5727</v>
      </c>
      <c r="H102" s="38">
        <f t="shared" si="39"/>
        <v>0</v>
      </c>
      <c r="I102" s="38">
        <f t="shared" si="39"/>
        <v>0</v>
      </c>
      <c r="J102" s="38">
        <f t="shared" si="39"/>
        <v>0</v>
      </c>
      <c r="K102" s="38">
        <f t="shared" si="39"/>
        <v>0</v>
      </c>
      <c r="L102" s="149" t="s">
        <v>29</v>
      </c>
      <c r="M102" s="149" t="s">
        <v>108</v>
      </c>
    </row>
    <row r="103" spans="1:15" ht="43.5" customHeight="1" x14ac:dyDescent="0.25">
      <c r="A103" s="155"/>
      <c r="B103" s="150"/>
      <c r="C103" s="135"/>
      <c r="D103" s="98" t="s">
        <v>45</v>
      </c>
      <c r="E103" s="7">
        <v>0</v>
      </c>
      <c r="F103" s="38">
        <f t="shared" ref="F103:F106" si="40">SUM(G103:K103)</f>
        <v>0</v>
      </c>
      <c r="G103" s="38">
        <v>0</v>
      </c>
      <c r="H103" s="38">
        <v>0</v>
      </c>
      <c r="I103" s="38">
        <v>0</v>
      </c>
      <c r="J103" s="38">
        <v>0</v>
      </c>
      <c r="K103" s="38">
        <v>0</v>
      </c>
      <c r="L103" s="150"/>
      <c r="M103" s="150"/>
    </row>
    <row r="104" spans="1:15" ht="49.5" customHeight="1" x14ac:dyDescent="0.25">
      <c r="A104" s="155"/>
      <c r="B104" s="150"/>
      <c r="C104" s="135"/>
      <c r="D104" s="98" t="s">
        <v>8</v>
      </c>
      <c r="E104" s="7">
        <v>2768.48</v>
      </c>
      <c r="F104" s="38">
        <f t="shared" si="40"/>
        <v>4432</v>
      </c>
      <c r="G104" s="38">
        <f>5592-1160</f>
        <v>4432</v>
      </c>
      <c r="H104" s="38">
        <v>0</v>
      </c>
      <c r="I104" s="38">
        <v>0</v>
      </c>
      <c r="J104" s="38">
        <v>0</v>
      </c>
      <c r="K104" s="38">
        <v>0</v>
      </c>
      <c r="L104" s="150"/>
      <c r="M104" s="150"/>
    </row>
    <row r="105" spans="1:15" ht="53.25" customHeight="1" x14ac:dyDescent="0.25">
      <c r="A105" s="155"/>
      <c r="B105" s="150"/>
      <c r="C105" s="135"/>
      <c r="D105" s="98" t="s">
        <v>31</v>
      </c>
      <c r="E105" s="38">
        <v>883.86652000000004</v>
      </c>
      <c r="F105" s="38">
        <f t="shared" si="40"/>
        <v>1295</v>
      </c>
      <c r="G105" s="38">
        <v>1295</v>
      </c>
      <c r="H105" s="38">
        <v>0</v>
      </c>
      <c r="I105" s="38">
        <v>0</v>
      </c>
      <c r="J105" s="38">
        <v>0</v>
      </c>
      <c r="K105" s="38">
        <v>0</v>
      </c>
      <c r="L105" s="150"/>
      <c r="M105" s="150"/>
    </row>
    <row r="106" spans="1:15" ht="25.5" customHeight="1" x14ac:dyDescent="0.25">
      <c r="A106" s="157"/>
      <c r="B106" s="151"/>
      <c r="C106" s="135"/>
      <c r="D106" s="98" t="s">
        <v>5</v>
      </c>
      <c r="E106" s="15">
        <v>0</v>
      </c>
      <c r="F106" s="38">
        <f t="shared" si="40"/>
        <v>0</v>
      </c>
      <c r="G106" s="38">
        <v>0</v>
      </c>
      <c r="H106" s="38">
        <v>0</v>
      </c>
      <c r="I106" s="38">
        <v>0</v>
      </c>
      <c r="J106" s="38">
        <v>0</v>
      </c>
      <c r="K106" s="38">
        <v>0</v>
      </c>
      <c r="L106" s="151"/>
      <c r="M106" s="151"/>
    </row>
    <row r="107" spans="1:15" ht="28.5" customHeight="1" x14ac:dyDescent="0.25">
      <c r="A107" s="159" t="s">
        <v>100</v>
      </c>
      <c r="B107" s="134" t="s">
        <v>18</v>
      </c>
      <c r="C107" s="135" t="s">
        <v>44</v>
      </c>
      <c r="D107" s="51" t="s">
        <v>76</v>
      </c>
      <c r="E107" s="55" t="e">
        <f>E112+E117+E122+#REF!</f>
        <v>#REF!</v>
      </c>
      <c r="F107" s="103">
        <f>SUM(F108:F111)</f>
        <v>149800.90799000001</v>
      </c>
      <c r="G107" s="103">
        <f>SUM(G108:G111)</f>
        <v>4391</v>
      </c>
      <c r="H107" s="103">
        <f t="shared" ref="H107:K107" si="41">SUM(H108:H111)</f>
        <v>35378.612999999998</v>
      </c>
      <c r="I107" s="103">
        <f t="shared" si="41"/>
        <v>19616.65149</v>
      </c>
      <c r="J107" s="103">
        <f t="shared" si="41"/>
        <v>56631</v>
      </c>
      <c r="K107" s="103">
        <f t="shared" si="41"/>
        <v>33783.643499999998</v>
      </c>
      <c r="L107" s="154"/>
      <c r="M107" s="154" t="s">
        <v>83</v>
      </c>
    </row>
    <row r="108" spans="1:15" ht="42.75" customHeight="1" x14ac:dyDescent="0.25">
      <c r="A108" s="159"/>
      <c r="B108" s="134"/>
      <c r="C108" s="135"/>
      <c r="D108" s="29" t="s">
        <v>45</v>
      </c>
      <c r="E108" s="55" t="e">
        <f>E113+E118+E123+#REF!</f>
        <v>#REF!</v>
      </c>
      <c r="F108" s="103">
        <f>SUM(G108:K108)</f>
        <v>60083.345000000001</v>
      </c>
      <c r="G108" s="103">
        <f t="shared" ref="G108:K111" si="42">G113+G118+G123+G128+G133</f>
        <v>0</v>
      </c>
      <c r="H108" s="103">
        <f t="shared" si="42"/>
        <v>25886.789999999997</v>
      </c>
      <c r="I108" s="103">
        <f t="shared" si="42"/>
        <v>12701.45</v>
      </c>
      <c r="J108" s="55">
        <f t="shared" ref="J108:K110" si="43">J113+J118+J123+J128+J133+J138+J143</f>
        <v>0</v>
      </c>
      <c r="K108" s="103">
        <f t="shared" ref="K108" si="44">K113+K118+K123+K128+K133+K138+K143</f>
        <v>21495.105</v>
      </c>
      <c r="L108" s="191"/>
      <c r="M108" s="154"/>
    </row>
    <row r="109" spans="1:15" ht="48" customHeight="1" x14ac:dyDescent="0.25">
      <c r="A109" s="159"/>
      <c r="B109" s="134"/>
      <c r="C109" s="135"/>
      <c r="D109" s="29" t="s">
        <v>8</v>
      </c>
      <c r="E109" s="55" t="e">
        <f>E114+E119+E124+#REF!</f>
        <v>#REF!</v>
      </c>
      <c r="F109" s="103">
        <f>SUM(G109:K109)</f>
        <v>69204.985000000001</v>
      </c>
      <c r="G109" s="103">
        <f t="shared" si="42"/>
        <v>3565</v>
      </c>
      <c r="H109" s="103">
        <f t="shared" si="42"/>
        <v>8628.93</v>
      </c>
      <c r="I109" s="103">
        <f t="shared" si="42"/>
        <v>6266.0199999999995</v>
      </c>
      <c r="J109" s="103">
        <f t="shared" si="43"/>
        <v>40434</v>
      </c>
      <c r="K109" s="103">
        <f t="shared" ref="K109" si="45">K114+K119+K124+K129+K134+K139+K144</f>
        <v>10311.035</v>
      </c>
      <c r="L109" s="191"/>
      <c r="M109" s="154"/>
    </row>
    <row r="110" spans="1:15" ht="51.75" customHeight="1" x14ac:dyDescent="0.25">
      <c r="A110" s="159"/>
      <c r="B110" s="134"/>
      <c r="C110" s="135"/>
      <c r="D110" s="29" t="s">
        <v>31</v>
      </c>
      <c r="E110" s="55" t="e">
        <f>E115+E120+E125+#REF!</f>
        <v>#REF!</v>
      </c>
      <c r="F110" s="103">
        <f>SUM(G110:K110)</f>
        <v>20512.577989999998</v>
      </c>
      <c r="G110" s="103">
        <f t="shared" si="42"/>
        <v>826</v>
      </c>
      <c r="H110" s="103">
        <f t="shared" si="42"/>
        <v>862.89300000000003</v>
      </c>
      <c r="I110" s="103">
        <f>I115+I120+I125+I130+I135+I140+I145</f>
        <v>649.18148999999994</v>
      </c>
      <c r="J110" s="103">
        <f t="shared" si="43"/>
        <v>16197</v>
      </c>
      <c r="K110" s="103">
        <f t="shared" si="43"/>
        <v>1977.5035</v>
      </c>
      <c r="L110" s="191"/>
      <c r="M110" s="154"/>
    </row>
    <row r="111" spans="1:15" ht="30" customHeight="1" x14ac:dyDescent="0.25">
      <c r="A111" s="159"/>
      <c r="B111" s="134"/>
      <c r="C111" s="135"/>
      <c r="D111" s="29" t="s">
        <v>5</v>
      </c>
      <c r="E111" s="55" t="e">
        <f>E116+E121+E126+#REF!</f>
        <v>#REF!</v>
      </c>
      <c r="F111" s="103">
        <f>SUM(G111:K111)</f>
        <v>0</v>
      </c>
      <c r="G111" s="103">
        <f t="shared" si="42"/>
        <v>0</v>
      </c>
      <c r="H111" s="103">
        <f t="shared" si="42"/>
        <v>0</v>
      </c>
      <c r="I111" s="103">
        <f t="shared" si="42"/>
        <v>0</v>
      </c>
      <c r="J111" s="103">
        <f t="shared" si="42"/>
        <v>0</v>
      </c>
      <c r="K111" s="103">
        <f t="shared" si="42"/>
        <v>0</v>
      </c>
      <c r="L111" s="191"/>
      <c r="M111" s="154"/>
      <c r="O111" s="64"/>
    </row>
    <row r="112" spans="1:15" ht="12.75" customHeight="1" x14ac:dyDescent="0.25">
      <c r="A112" s="192" t="s">
        <v>101</v>
      </c>
      <c r="B112" s="149" t="s">
        <v>62</v>
      </c>
      <c r="C112" s="135" t="s">
        <v>44</v>
      </c>
      <c r="D112" s="51" t="s">
        <v>76</v>
      </c>
      <c r="E112" s="7">
        <f t="shared" ref="E112" si="46">SUM(E113:E116)</f>
        <v>4700</v>
      </c>
      <c r="F112" s="38">
        <f>SUM(F113:F116)</f>
        <v>7401</v>
      </c>
      <c r="G112" s="38">
        <f t="shared" ref="G112:K112" si="47">SUM(G113:G116)</f>
        <v>4391</v>
      </c>
      <c r="H112" s="38">
        <f t="shared" si="47"/>
        <v>0</v>
      </c>
      <c r="I112" s="38">
        <f t="shared" si="47"/>
        <v>0</v>
      </c>
      <c r="J112" s="38">
        <f t="shared" si="47"/>
        <v>3010</v>
      </c>
      <c r="K112" s="38">
        <f t="shared" si="47"/>
        <v>0</v>
      </c>
      <c r="L112" s="154" t="s">
        <v>26</v>
      </c>
      <c r="M112" s="154"/>
    </row>
    <row r="113" spans="1:13" ht="39" customHeight="1" x14ac:dyDescent="0.25">
      <c r="A113" s="192"/>
      <c r="B113" s="150"/>
      <c r="C113" s="135"/>
      <c r="D113" s="27" t="s">
        <v>45</v>
      </c>
      <c r="E113" s="35">
        <v>0</v>
      </c>
      <c r="F113" s="50">
        <f t="shared" ref="F113:F126" si="48">SUM(G113:J113)</f>
        <v>0</v>
      </c>
      <c r="G113" s="50">
        <v>0</v>
      </c>
      <c r="H113" s="50">
        <v>0</v>
      </c>
      <c r="I113" s="50">
        <v>0</v>
      </c>
      <c r="J113" s="130">
        <v>0</v>
      </c>
      <c r="K113" s="50">
        <v>0</v>
      </c>
      <c r="L113" s="154"/>
      <c r="M113" s="154"/>
    </row>
    <row r="114" spans="1:13" ht="52.5" customHeight="1" x14ac:dyDescent="0.25">
      <c r="A114" s="192"/>
      <c r="B114" s="150"/>
      <c r="C114" s="135"/>
      <c r="D114" s="22" t="s">
        <v>8</v>
      </c>
      <c r="E114" s="35">
        <v>3562</v>
      </c>
      <c r="F114" s="50">
        <f t="shared" si="48"/>
        <v>5714</v>
      </c>
      <c r="G114" s="50">
        <v>3565</v>
      </c>
      <c r="H114" s="50">
        <v>0</v>
      </c>
      <c r="I114" s="50">
        <v>0</v>
      </c>
      <c r="J114" s="131">
        <v>2149</v>
      </c>
      <c r="K114" s="50">
        <v>0</v>
      </c>
      <c r="L114" s="154"/>
      <c r="M114" s="154"/>
    </row>
    <row r="115" spans="1:13" ht="50.25" customHeight="1" x14ac:dyDescent="0.25">
      <c r="A115" s="192"/>
      <c r="B115" s="150"/>
      <c r="C115" s="135"/>
      <c r="D115" s="22" t="s">
        <v>31</v>
      </c>
      <c r="E115" s="35">
        <v>1138</v>
      </c>
      <c r="F115" s="50">
        <f t="shared" si="48"/>
        <v>1687</v>
      </c>
      <c r="G115" s="50">
        <f>4391-G114</f>
        <v>826</v>
      </c>
      <c r="H115" s="50">
        <v>0</v>
      </c>
      <c r="I115" s="50">
        <v>0</v>
      </c>
      <c r="J115" s="130">
        <v>861</v>
      </c>
      <c r="K115" s="50">
        <v>0</v>
      </c>
      <c r="L115" s="154"/>
      <c r="M115" s="154"/>
    </row>
    <row r="116" spans="1:13" ht="26.25" customHeight="1" x14ac:dyDescent="0.25">
      <c r="A116" s="192"/>
      <c r="B116" s="151"/>
      <c r="C116" s="135"/>
      <c r="D116" s="22" t="s">
        <v>5</v>
      </c>
      <c r="E116" s="35">
        <v>0</v>
      </c>
      <c r="F116" s="50">
        <f t="shared" si="48"/>
        <v>0</v>
      </c>
      <c r="G116" s="50">
        <v>0</v>
      </c>
      <c r="H116" s="50">
        <v>0</v>
      </c>
      <c r="I116" s="50">
        <v>0</v>
      </c>
      <c r="J116" s="50">
        <v>0</v>
      </c>
      <c r="K116" s="50">
        <v>0</v>
      </c>
      <c r="L116" s="154"/>
      <c r="M116" s="154"/>
    </row>
    <row r="117" spans="1:13" ht="13.5" customHeight="1" x14ac:dyDescent="0.25">
      <c r="A117" s="192" t="s">
        <v>102</v>
      </c>
      <c r="B117" s="149" t="s">
        <v>63</v>
      </c>
      <c r="C117" s="135" t="s">
        <v>44</v>
      </c>
      <c r="D117" s="51" t="s">
        <v>76</v>
      </c>
      <c r="E117" s="7">
        <f t="shared" ref="E117" si="49">SUM(E118:E121)</f>
        <v>18689</v>
      </c>
      <c r="F117" s="38">
        <f>SUM(F118:F121)</f>
        <v>53621</v>
      </c>
      <c r="G117" s="38">
        <f t="shared" ref="G117:K117" si="50">SUM(G118:G121)</f>
        <v>0</v>
      </c>
      <c r="H117" s="38">
        <f t="shared" si="50"/>
        <v>0</v>
      </c>
      <c r="I117" s="38">
        <f t="shared" si="50"/>
        <v>0</v>
      </c>
      <c r="J117" s="38">
        <f t="shared" si="50"/>
        <v>53621</v>
      </c>
      <c r="K117" s="38">
        <f t="shared" si="50"/>
        <v>0</v>
      </c>
      <c r="L117" s="154" t="s">
        <v>26</v>
      </c>
      <c r="M117" s="154"/>
    </row>
    <row r="118" spans="1:13" ht="36.75" customHeight="1" x14ac:dyDescent="0.25">
      <c r="A118" s="192"/>
      <c r="B118" s="150"/>
      <c r="C118" s="135"/>
      <c r="D118" s="27" t="s">
        <v>45</v>
      </c>
      <c r="E118" s="35">
        <v>0</v>
      </c>
      <c r="F118" s="50">
        <f t="shared" si="48"/>
        <v>0</v>
      </c>
      <c r="G118" s="50">
        <v>0</v>
      </c>
      <c r="H118" s="50">
        <v>0</v>
      </c>
      <c r="I118" s="50">
        <v>0</v>
      </c>
      <c r="J118" s="130">
        <v>0</v>
      </c>
      <c r="K118" s="50">
        <v>0</v>
      </c>
      <c r="L118" s="154"/>
      <c r="M118" s="154"/>
    </row>
    <row r="119" spans="1:13" ht="46.5" customHeight="1" x14ac:dyDescent="0.25">
      <c r="A119" s="192"/>
      <c r="B119" s="150"/>
      <c r="C119" s="135"/>
      <c r="D119" s="22" t="s">
        <v>8</v>
      </c>
      <c r="E119" s="35">
        <v>14166</v>
      </c>
      <c r="F119" s="50">
        <f t="shared" si="48"/>
        <v>38285</v>
      </c>
      <c r="G119" s="50">
        <v>0</v>
      </c>
      <c r="H119" s="50">
        <v>0</v>
      </c>
      <c r="I119" s="50">
        <v>0</v>
      </c>
      <c r="J119" s="130">
        <v>38285</v>
      </c>
      <c r="K119" s="50">
        <v>0</v>
      </c>
      <c r="L119" s="154"/>
      <c r="M119" s="154"/>
    </row>
    <row r="120" spans="1:13" ht="50.25" customHeight="1" x14ac:dyDescent="0.25">
      <c r="A120" s="192"/>
      <c r="B120" s="150"/>
      <c r="C120" s="135"/>
      <c r="D120" s="22" t="s">
        <v>31</v>
      </c>
      <c r="E120" s="23">
        <v>4523</v>
      </c>
      <c r="F120" s="50">
        <f t="shared" si="48"/>
        <v>15336</v>
      </c>
      <c r="G120" s="50">
        <v>0</v>
      </c>
      <c r="H120" s="50">
        <v>0</v>
      </c>
      <c r="I120" s="50">
        <v>0</v>
      </c>
      <c r="J120" s="130">
        <v>15336</v>
      </c>
      <c r="K120" s="50">
        <v>0</v>
      </c>
      <c r="L120" s="154"/>
      <c r="M120" s="154"/>
    </row>
    <row r="121" spans="1:13" ht="24" customHeight="1" x14ac:dyDescent="0.25">
      <c r="A121" s="192"/>
      <c r="B121" s="151"/>
      <c r="C121" s="135"/>
      <c r="D121" s="22" t="s">
        <v>5</v>
      </c>
      <c r="E121" s="23">
        <v>0</v>
      </c>
      <c r="F121" s="50">
        <f t="shared" si="48"/>
        <v>0</v>
      </c>
      <c r="G121" s="50">
        <v>0</v>
      </c>
      <c r="H121" s="50">
        <v>0</v>
      </c>
      <c r="I121" s="50">
        <v>0</v>
      </c>
      <c r="J121" s="50">
        <v>0</v>
      </c>
      <c r="K121" s="50">
        <v>0</v>
      </c>
      <c r="L121" s="154"/>
      <c r="M121" s="154"/>
    </row>
    <row r="122" spans="1:13" ht="18" customHeight="1" x14ac:dyDescent="0.25">
      <c r="A122" s="156" t="s">
        <v>103</v>
      </c>
      <c r="B122" s="149" t="s">
        <v>85</v>
      </c>
      <c r="C122" s="135" t="s">
        <v>44</v>
      </c>
      <c r="D122" s="72" t="s">
        <v>76</v>
      </c>
      <c r="E122" s="7">
        <f t="shared" ref="E122:K122" si="51">SUM(E123:E126)</f>
        <v>0</v>
      </c>
      <c r="F122" s="38">
        <f t="shared" si="51"/>
        <v>52737.264490000001</v>
      </c>
      <c r="G122" s="38">
        <f t="shared" si="51"/>
        <v>0</v>
      </c>
      <c r="H122" s="38">
        <f t="shared" si="51"/>
        <v>35378.612999999998</v>
      </c>
      <c r="I122" s="38">
        <f t="shared" si="51"/>
        <v>17358.65149</v>
      </c>
      <c r="J122" s="38">
        <f t="shared" si="51"/>
        <v>0</v>
      </c>
      <c r="K122" s="38">
        <f t="shared" si="51"/>
        <v>0</v>
      </c>
      <c r="L122" s="154" t="s">
        <v>26</v>
      </c>
      <c r="M122" s="135"/>
    </row>
    <row r="123" spans="1:13" ht="36.75" customHeight="1" x14ac:dyDescent="0.25">
      <c r="A123" s="155"/>
      <c r="B123" s="150"/>
      <c r="C123" s="135"/>
      <c r="D123" s="27" t="s">
        <v>45</v>
      </c>
      <c r="E123" s="23">
        <v>0</v>
      </c>
      <c r="F123" s="50">
        <f t="shared" si="48"/>
        <v>38588.239999999998</v>
      </c>
      <c r="G123" s="50">
        <v>0</v>
      </c>
      <c r="H123" s="50">
        <f>35378.613-H124-H125</f>
        <v>25886.789999999997</v>
      </c>
      <c r="I123" s="50">
        <v>12701.45</v>
      </c>
      <c r="J123" s="50">
        <v>0</v>
      </c>
      <c r="K123" s="50">
        <v>0</v>
      </c>
      <c r="L123" s="154"/>
      <c r="M123" s="135"/>
    </row>
    <row r="124" spans="1:13" ht="48.75" customHeight="1" x14ac:dyDescent="0.25">
      <c r="A124" s="155"/>
      <c r="B124" s="150"/>
      <c r="C124" s="135"/>
      <c r="D124" s="27" t="s">
        <v>8</v>
      </c>
      <c r="E124" s="77">
        <v>0</v>
      </c>
      <c r="F124" s="87">
        <f t="shared" si="48"/>
        <v>12862.75</v>
      </c>
      <c r="G124" s="87">
        <v>0</v>
      </c>
      <c r="H124" s="79">
        <v>8628.93</v>
      </c>
      <c r="I124" s="79">
        <v>4233.82</v>
      </c>
      <c r="J124" s="87">
        <v>0</v>
      </c>
      <c r="K124" s="87">
        <v>0</v>
      </c>
      <c r="L124" s="154"/>
      <c r="M124" s="135"/>
    </row>
    <row r="125" spans="1:13" ht="50.25" customHeight="1" x14ac:dyDescent="0.25">
      <c r="A125" s="155"/>
      <c r="B125" s="150"/>
      <c r="C125" s="135"/>
      <c r="D125" s="27" t="s">
        <v>31</v>
      </c>
      <c r="E125" s="77">
        <v>0</v>
      </c>
      <c r="F125" s="87">
        <f t="shared" si="48"/>
        <v>1286.27449</v>
      </c>
      <c r="G125" s="87">
        <v>0</v>
      </c>
      <c r="H125" s="80">
        <v>862.89300000000003</v>
      </c>
      <c r="I125" s="80">
        <v>423.38148999999999</v>
      </c>
      <c r="J125" s="80">
        <v>0</v>
      </c>
      <c r="K125" s="80">
        <v>0</v>
      </c>
      <c r="L125" s="154"/>
      <c r="M125" s="135"/>
    </row>
    <row r="126" spans="1:13" ht="68.25" customHeight="1" x14ac:dyDescent="0.25">
      <c r="A126" s="157"/>
      <c r="B126" s="151"/>
      <c r="C126" s="135"/>
      <c r="D126" s="27" t="s">
        <v>5</v>
      </c>
      <c r="E126" s="77">
        <v>0</v>
      </c>
      <c r="F126" s="87">
        <f t="shared" si="48"/>
        <v>0</v>
      </c>
      <c r="G126" s="87">
        <v>0</v>
      </c>
      <c r="H126" s="80">
        <v>0</v>
      </c>
      <c r="I126" s="80">
        <v>0</v>
      </c>
      <c r="J126" s="80">
        <v>0</v>
      </c>
      <c r="K126" s="80">
        <v>0</v>
      </c>
      <c r="L126" s="154"/>
      <c r="M126" s="135"/>
    </row>
    <row r="127" spans="1:13" ht="15" customHeight="1" x14ac:dyDescent="0.25">
      <c r="A127" s="136" t="s">
        <v>104</v>
      </c>
      <c r="B127" s="134" t="s">
        <v>86</v>
      </c>
      <c r="C127" s="135" t="s">
        <v>44</v>
      </c>
      <c r="D127" s="95" t="s">
        <v>76</v>
      </c>
      <c r="E127" s="7">
        <f t="shared" ref="E127:K127" si="52">SUM(E128:E131)</f>
        <v>0</v>
      </c>
      <c r="F127" s="38">
        <f t="shared" si="52"/>
        <v>0</v>
      </c>
      <c r="G127" s="38">
        <f t="shared" si="52"/>
        <v>0</v>
      </c>
      <c r="H127" s="38">
        <f t="shared" si="52"/>
        <v>0</v>
      </c>
      <c r="I127" s="38">
        <f t="shared" si="52"/>
        <v>0</v>
      </c>
      <c r="J127" s="38">
        <f t="shared" si="52"/>
        <v>0</v>
      </c>
      <c r="K127" s="38">
        <f t="shared" si="52"/>
        <v>0</v>
      </c>
      <c r="L127" s="146" t="s">
        <v>26</v>
      </c>
      <c r="M127" s="146"/>
    </row>
    <row r="128" spans="1:13" ht="33.75" customHeight="1" x14ac:dyDescent="0.25">
      <c r="A128" s="136"/>
      <c r="B128" s="134"/>
      <c r="C128" s="135"/>
      <c r="D128" s="27" t="s">
        <v>45</v>
      </c>
      <c r="E128" s="35">
        <v>0</v>
      </c>
      <c r="F128" s="50">
        <v>0</v>
      </c>
      <c r="G128" s="50">
        <v>0</v>
      </c>
      <c r="H128" s="50">
        <v>0</v>
      </c>
      <c r="I128" s="130">
        <v>0</v>
      </c>
      <c r="J128" s="50">
        <v>0</v>
      </c>
      <c r="K128" s="50">
        <v>0</v>
      </c>
      <c r="L128" s="147"/>
      <c r="M128" s="147"/>
    </row>
    <row r="129" spans="1:13" ht="48" customHeight="1" x14ac:dyDescent="0.25">
      <c r="A129" s="136"/>
      <c r="B129" s="134"/>
      <c r="C129" s="135"/>
      <c r="D129" s="27" t="s">
        <v>8</v>
      </c>
      <c r="E129" s="35">
        <v>0</v>
      </c>
      <c r="F129" s="50">
        <f>SUM(G129:K129)</f>
        <v>0</v>
      </c>
      <c r="G129" s="50">
        <v>0</v>
      </c>
      <c r="H129" s="130">
        <v>0</v>
      </c>
      <c r="I129" s="130">
        <v>0</v>
      </c>
      <c r="J129" s="50">
        <v>0</v>
      </c>
      <c r="K129" s="50">
        <v>0</v>
      </c>
      <c r="L129" s="147"/>
      <c r="M129" s="147"/>
    </row>
    <row r="130" spans="1:13" ht="48.75" customHeight="1" x14ac:dyDescent="0.25">
      <c r="A130" s="136"/>
      <c r="B130" s="134"/>
      <c r="C130" s="135"/>
      <c r="D130" s="27" t="s">
        <v>31</v>
      </c>
      <c r="E130" s="35">
        <v>0</v>
      </c>
      <c r="F130" s="50">
        <f>SUM(G130:K130)</f>
        <v>0</v>
      </c>
      <c r="G130" s="50">
        <v>0</v>
      </c>
      <c r="H130" s="50">
        <v>0</v>
      </c>
      <c r="I130" s="130">
        <v>0</v>
      </c>
      <c r="J130" s="50">
        <v>0</v>
      </c>
      <c r="K130" s="50">
        <v>0</v>
      </c>
      <c r="L130" s="147"/>
      <c r="M130" s="147"/>
    </row>
    <row r="131" spans="1:13" ht="193.5" customHeight="1" x14ac:dyDescent="0.25">
      <c r="A131" s="136"/>
      <c r="B131" s="134"/>
      <c r="C131" s="135"/>
      <c r="D131" s="27" t="s">
        <v>5</v>
      </c>
      <c r="E131" s="35">
        <v>0</v>
      </c>
      <c r="F131" s="50">
        <v>0</v>
      </c>
      <c r="G131" s="50">
        <v>0</v>
      </c>
      <c r="H131" s="50">
        <v>0</v>
      </c>
      <c r="I131" s="50">
        <v>0</v>
      </c>
      <c r="J131" s="50">
        <v>0</v>
      </c>
      <c r="K131" s="50">
        <v>0</v>
      </c>
      <c r="L131" s="158"/>
      <c r="M131" s="158"/>
    </row>
    <row r="132" spans="1:13" ht="18" customHeight="1" x14ac:dyDescent="0.25">
      <c r="A132" s="155" t="s">
        <v>105</v>
      </c>
      <c r="B132" s="149" t="s">
        <v>96</v>
      </c>
      <c r="C132" s="135" t="s">
        <v>44</v>
      </c>
      <c r="D132" s="95" t="s">
        <v>76</v>
      </c>
      <c r="E132" s="35"/>
      <c r="F132" s="50">
        <f>SUM(G132:K132)</f>
        <v>2258</v>
      </c>
      <c r="G132" s="50">
        <v>0</v>
      </c>
      <c r="H132" s="38">
        <v>0</v>
      </c>
      <c r="I132" s="38">
        <f t="shared" ref="I132" si="53">SUM(I133:I136)</f>
        <v>2258</v>
      </c>
      <c r="J132" s="50">
        <v>0</v>
      </c>
      <c r="K132" s="50">
        <v>0</v>
      </c>
      <c r="L132" s="146" t="s">
        <v>26</v>
      </c>
      <c r="M132" s="146"/>
    </row>
    <row r="133" spans="1:13" ht="39" customHeight="1" x14ac:dyDescent="0.25">
      <c r="A133" s="155"/>
      <c r="B133" s="150"/>
      <c r="C133" s="135"/>
      <c r="D133" s="27" t="s">
        <v>45</v>
      </c>
      <c r="E133" s="35"/>
      <c r="F133" s="50">
        <v>0</v>
      </c>
      <c r="G133" s="50">
        <v>0</v>
      </c>
      <c r="H133" s="50">
        <v>0</v>
      </c>
      <c r="I133" s="130">
        <v>0</v>
      </c>
      <c r="J133" s="50">
        <v>0</v>
      </c>
      <c r="K133" s="50">
        <v>0</v>
      </c>
      <c r="L133" s="147"/>
      <c r="M133" s="147"/>
    </row>
    <row r="134" spans="1:13" ht="48" customHeight="1" x14ac:dyDescent="0.25">
      <c r="A134" s="155"/>
      <c r="B134" s="150"/>
      <c r="C134" s="135"/>
      <c r="D134" s="27" t="s">
        <v>8</v>
      </c>
      <c r="E134" s="77"/>
      <c r="F134" s="50">
        <f>SUM(G134:K134)</f>
        <v>2032.2</v>
      </c>
      <c r="G134" s="50">
        <v>0</v>
      </c>
      <c r="H134" s="50">
        <v>0</v>
      </c>
      <c r="I134" s="130">
        <v>2032.2</v>
      </c>
      <c r="J134" s="50">
        <v>0</v>
      </c>
      <c r="K134" s="50">
        <v>0</v>
      </c>
      <c r="L134" s="147"/>
      <c r="M134" s="147"/>
    </row>
    <row r="135" spans="1:13" ht="50.25" customHeight="1" x14ac:dyDescent="0.25">
      <c r="A135" s="155"/>
      <c r="B135" s="150"/>
      <c r="C135" s="135"/>
      <c r="D135" s="27" t="s">
        <v>31</v>
      </c>
      <c r="E135" s="77"/>
      <c r="F135" s="50">
        <v>0</v>
      </c>
      <c r="G135" s="50">
        <v>0</v>
      </c>
      <c r="H135" s="50">
        <v>0</v>
      </c>
      <c r="I135" s="130">
        <v>225.8</v>
      </c>
      <c r="J135" s="50">
        <v>0</v>
      </c>
      <c r="K135" s="50">
        <v>0</v>
      </c>
      <c r="L135" s="147"/>
      <c r="M135" s="147"/>
    </row>
    <row r="136" spans="1:13" ht="126.75" customHeight="1" x14ac:dyDescent="0.25">
      <c r="A136" s="155"/>
      <c r="B136" s="150"/>
      <c r="C136" s="135"/>
      <c r="D136" s="27" t="s">
        <v>5</v>
      </c>
      <c r="E136" s="77"/>
      <c r="F136" s="50">
        <v>0</v>
      </c>
      <c r="G136" s="50">
        <v>0</v>
      </c>
      <c r="H136" s="50">
        <v>0</v>
      </c>
      <c r="I136" s="50">
        <v>0</v>
      </c>
      <c r="J136" s="50">
        <v>0</v>
      </c>
      <c r="K136" s="50">
        <v>0</v>
      </c>
      <c r="L136" s="158"/>
      <c r="M136" s="158"/>
    </row>
    <row r="137" spans="1:13" ht="24" customHeight="1" x14ac:dyDescent="0.25">
      <c r="A137" s="136" t="s">
        <v>109</v>
      </c>
      <c r="B137" s="149" t="s">
        <v>111</v>
      </c>
      <c r="C137" s="135" t="s">
        <v>44</v>
      </c>
      <c r="D137" s="115" t="s">
        <v>76</v>
      </c>
      <c r="E137" s="77"/>
      <c r="F137" s="38">
        <f t="shared" ref="F137" si="54">SUM(F138:F141)</f>
        <v>29376.643499999998</v>
      </c>
      <c r="G137" s="38">
        <f t="shared" ref="G137:K137" si="55">SUM(G138:G141)</f>
        <v>0</v>
      </c>
      <c r="H137" s="38">
        <f t="shared" si="55"/>
        <v>0</v>
      </c>
      <c r="I137" s="38">
        <f t="shared" si="55"/>
        <v>0</v>
      </c>
      <c r="J137" s="38">
        <f t="shared" si="55"/>
        <v>0</v>
      </c>
      <c r="K137" s="38">
        <f t="shared" si="55"/>
        <v>29376.643499999998</v>
      </c>
      <c r="L137" s="146" t="s">
        <v>26</v>
      </c>
      <c r="M137" s="114"/>
    </row>
    <row r="138" spans="1:13" ht="38.25" customHeight="1" x14ac:dyDescent="0.25">
      <c r="A138" s="136"/>
      <c r="B138" s="150"/>
      <c r="C138" s="135"/>
      <c r="D138" s="116" t="s">
        <v>45</v>
      </c>
      <c r="E138" s="77"/>
      <c r="F138" s="50">
        <f>SUM(G138:K138)</f>
        <v>21495.105</v>
      </c>
      <c r="G138" s="130">
        <v>0</v>
      </c>
      <c r="H138" s="130">
        <v>0</v>
      </c>
      <c r="I138" s="38">
        <f t="shared" ref="I138:J138" si="56">SUM(I139:I142)</f>
        <v>0</v>
      </c>
      <c r="J138" s="38">
        <f t="shared" si="56"/>
        <v>0</v>
      </c>
      <c r="K138" s="130">
        <v>21495.105</v>
      </c>
      <c r="L138" s="205"/>
      <c r="M138" s="114"/>
    </row>
    <row r="139" spans="1:13" ht="48" customHeight="1" x14ac:dyDescent="0.25">
      <c r="A139" s="136"/>
      <c r="B139" s="150"/>
      <c r="C139" s="135"/>
      <c r="D139" s="116" t="s">
        <v>8</v>
      </c>
      <c r="E139" s="77"/>
      <c r="F139" s="50">
        <f>SUM(G139:K139)</f>
        <v>7165.0349999999999</v>
      </c>
      <c r="G139" s="130">
        <v>0</v>
      </c>
      <c r="H139" s="130">
        <v>0</v>
      </c>
      <c r="I139" s="38">
        <f t="shared" ref="I139:J139" si="57">SUM(I140:I143)</f>
        <v>0</v>
      </c>
      <c r="J139" s="38">
        <f t="shared" si="57"/>
        <v>0</v>
      </c>
      <c r="K139" s="130">
        <v>7165.0349999999999</v>
      </c>
      <c r="L139" s="205"/>
      <c r="M139" s="114"/>
    </row>
    <row r="140" spans="1:13" ht="50.25" customHeight="1" x14ac:dyDescent="0.25">
      <c r="A140" s="136"/>
      <c r="B140" s="150"/>
      <c r="C140" s="135"/>
      <c r="D140" s="116" t="s">
        <v>31</v>
      </c>
      <c r="E140" s="77"/>
      <c r="F140" s="50">
        <f>SUM(G140:K140)</f>
        <v>716.50350000000003</v>
      </c>
      <c r="G140" s="130">
        <v>0</v>
      </c>
      <c r="H140" s="130">
        <v>0</v>
      </c>
      <c r="I140" s="38">
        <f t="shared" ref="I140:J140" si="58">SUM(I141:I144)</f>
        <v>0</v>
      </c>
      <c r="J140" s="38">
        <f t="shared" si="58"/>
        <v>0</v>
      </c>
      <c r="K140" s="130">
        <v>716.50350000000003</v>
      </c>
      <c r="L140" s="205"/>
      <c r="M140" s="114"/>
    </row>
    <row r="141" spans="1:13" ht="28.35" customHeight="1" x14ac:dyDescent="0.25">
      <c r="A141" s="156"/>
      <c r="B141" s="151"/>
      <c r="C141" s="135"/>
      <c r="D141" s="116" t="s">
        <v>5</v>
      </c>
      <c r="E141" s="77"/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206"/>
      <c r="M141" s="114"/>
    </row>
    <row r="142" spans="1:13" ht="18.75" customHeight="1" x14ac:dyDescent="0.25">
      <c r="A142" s="136" t="s">
        <v>110</v>
      </c>
      <c r="B142" s="149" t="s">
        <v>112</v>
      </c>
      <c r="C142" s="135" t="s">
        <v>44</v>
      </c>
      <c r="D142" s="115" t="s">
        <v>76</v>
      </c>
      <c r="E142" s="77"/>
      <c r="F142" s="38">
        <f t="shared" ref="F142" si="59">SUM(F143:F146)</f>
        <v>4407</v>
      </c>
      <c r="G142" s="38">
        <f t="shared" ref="G142:H142" si="60">SUM(G143:G146)</f>
        <v>0</v>
      </c>
      <c r="H142" s="38">
        <f t="shared" si="60"/>
        <v>0</v>
      </c>
      <c r="I142" s="38">
        <f t="shared" ref="I142:J142" si="61">SUM(I143:I146)</f>
        <v>0</v>
      </c>
      <c r="J142" s="38">
        <f t="shared" si="61"/>
        <v>0</v>
      </c>
      <c r="K142" s="38">
        <f t="shared" ref="K142" si="62">SUM(K143:K146)</f>
        <v>4407</v>
      </c>
      <c r="L142" s="146" t="s">
        <v>26</v>
      </c>
      <c r="M142" s="114"/>
    </row>
    <row r="143" spans="1:13" ht="40.5" customHeight="1" x14ac:dyDescent="0.25">
      <c r="A143" s="136"/>
      <c r="B143" s="150"/>
      <c r="C143" s="135"/>
      <c r="D143" s="116" t="s">
        <v>45</v>
      </c>
      <c r="E143" s="77"/>
      <c r="F143" s="50">
        <f>SUM(G143:K143)</f>
        <v>0</v>
      </c>
      <c r="G143" s="130">
        <v>0</v>
      </c>
      <c r="H143" s="130">
        <v>0</v>
      </c>
      <c r="I143" s="130">
        <v>0</v>
      </c>
      <c r="J143" s="130">
        <v>0</v>
      </c>
      <c r="K143" s="130">
        <v>0</v>
      </c>
      <c r="L143" s="205"/>
      <c r="M143" s="114"/>
    </row>
    <row r="144" spans="1:13" ht="47.25" customHeight="1" x14ac:dyDescent="0.25">
      <c r="A144" s="136"/>
      <c r="B144" s="150"/>
      <c r="C144" s="135"/>
      <c r="D144" s="116" t="s">
        <v>8</v>
      </c>
      <c r="E144" s="77"/>
      <c r="F144" s="50">
        <f>SUM(G144:K144)</f>
        <v>3146</v>
      </c>
      <c r="G144" s="130">
        <v>0</v>
      </c>
      <c r="H144" s="130">
        <v>0</v>
      </c>
      <c r="I144" s="130">
        <v>0</v>
      </c>
      <c r="J144" s="130">
        <v>0</v>
      </c>
      <c r="K144" s="130">
        <v>3146</v>
      </c>
      <c r="L144" s="205"/>
      <c r="M144" s="114"/>
    </row>
    <row r="145" spans="1:20" ht="48" customHeight="1" x14ac:dyDescent="0.25">
      <c r="A145" s="136"/>
      <c r="B145" s="150"/>
      <c r="C145" s="135"/>
      <c r="D145" s="116" t="s">
        <v>31</v>
      </c>
      <c r="E145" s="77"/>
      <c r="F145" s="50">
        <f>SUM(G145:K145)</f>
        <v>1261</v>
      </c>
      <c r="G145" s="130">
        <v>0</v>
      </c>
      <c r="H145" s="130">
        <v>0</v>
      </c>
      <c r="I145" s="130">
        <v>0</v>
      </c>
      <c r="J145" s="130">
        <v>0</v>
      </c>
      <c r="K145" s="130">
        <v>1261</v>
      </c>
      <c r="L145" s="205"/>
      <c r="M145" s="114"/>
    </row>
    <row r="146" spans="1:20" ht="90.75" customHeight="1" x14ac:dyDescent="0.25">
      <c r="A146" s="136"/>
      <c r="B146" s="151"/>
      <c r="C146" s="135"/>
      <c r="D146" s="116" t="s">
        <v>5</v>
      </c>
      <c r="E146" s="77"/>
      <c r="F146" s="50">
        <v>0</v>
      </c>
      <c r="G146" s="50">
        <v>0</v>
      </c>
      <c r="H146" s="50">
        <v>0</v>
      </c>
      <c r="I146" s="130">
        <v>0</v>
      </c>
      <c r="J146" s="130">
        <v>0</v>
      </c>
      <c r="K146" s="130">
        <v>0</v>
      </c>
      <c r="L146" s="206"/>
      <c r="M146" s="114"/>
    </row>
    <row r="147" spans="1:20" ht="15" customHeight="1" x14ac:dyDescent="0.25">
      <c r="A147" s="134" t="s">
        <v>77</v>
      </c>
      <c r="B147" s="134"/>
      <c r="C147" s="134"/>
      <c r="D147" s="135"/>
      <c r="E147" s="135"/>
      <c r="F147" s="15"/>
      <c r="G147" s="124" t="s">
        <v>21</v>
      </c>
      <c r="H147" s="124" t="s">
        <v>22</v>
      </c>
      <c r="I147" s="117" t="s">
        <v>23</v>
      </c>
      <c r="J147" s="117" t="s">
        <v>39</v>
      </c>
      <c r="K147" s="117" t="s">
        <v>40</v>
      </c>
      <c r="L147" s="153"/>
      <c r="M147" s="152"/>
      <c r="N147" s="53"/>
    </row>
    <row r="148" spans="1:20" ht="18.75" customHeight="1" x14ac:dyDescent="0.25">
      <c r="A148" s="134"/>
      <c r="B148" s="134"/>
      <c r="C148" s="134"/>
      <c r="D148" s="134" t="s">
        <v>76</v>
      </c>
      <c r="E148" s="134"/>
      <c r="F148" s="38">
        <f>SUM(G148:K148)</f>
        <v>200318.07019</v>
      </c>
      <c r="G148" s="38">
        <f t="shared" ref="G148" si="63">SUM(G149:G152)</f>
        <v>17153.16359</v>
      </c>
      <c r="H148" s="38">
        <f t="shared" ref="H148:K148" si="64">SUM(H149:H152)</f>
        <v>40509.138610000002</v>
      </c>
      <c r="I148" s="38">
        <f t="shared" si="64"/>
        <v>28246.406490000001</v>
      </c>
      <c r="J148" s="38">
        <f t="shared" si="64"/>
        <v>68628.358999999997</v>
      </c>
      <c r="K148" s="38">
        <f t="shared" si="64"/>
        <v>45781.002500000002</v>
      </c>
      <c r="L148" s="153"/>
      <c r="M148" s="152"/>
      <c r="N148" s="53"/>
    </row>
    <row r="149" spans="1:20" ht="36" customHeight="1" x14ac:dyDescent="0.25">
      <c r="A149" s="134"/>
      <c r="B149" s="134"/>
      <c r="C149" s="134"/>
      <c r="D149" s="160" t="s">
        <v>45</v>
      </c>
      <c r="E149" s="160"/>
      <c r="F149" s="38">
        <f t="shared" ref="F149:F152" si="65">SUM(G149:K149)</f>
        <v>60083.345000000001</v>
      </c>
      <c r="G149" s="38">
        <f>G6+G36+G56+G108</f>
        <v>0</v>
      </c>
      <c r="H149" s="38">
        <f>H6+H36+H56+H108</f>
        <v>25886.789999999997</v>
      </c>
      <c r="I149" s="38">
        <f t="shared" ref="I149:K149" si="66">I6+I36+I56+I108</f>
        <v>12701.45</v>
      </c>
      <c r="J149" s="38">
        <f t="shared" si="66"/>
        <v>0</v>
      </c>
      <c r="K149" s="38">
        <f t="shared" si="66"/>
        <v>21495.105</v>
      </c>
      <c r="L149" s="153"/>
      <c r="M149" s="152"/>
      <c r="N149" s="54"/>
      <c r="O149" s="3"/>
      <c r="P149" s="3"/>
      <c r="Q149" s="3"/>
      <c r="R149" s="3"/>
    </row>
    <row r="150" spans="1:20" ht="48" customHeight="1" x14ac:dyDescent="0.25">
      <c r="A150" s="134"/>
      <c r="B150" s="134"/>
      <c r="C150" s="134"/>
      <c r="D150" s="160" t="s">
        <v>8</v>
      </c>
      <c r="E150" s="160"/>
      <c r="F150" s="38">
        <f t="shared" si="65"/>
        <v>73636.985000000001</v>
      </c>
      <c r="G150" s="38">
        <f>G7+G37+G57+G99+G109</f>
        <v>7997</v>
      </c>
      <c r="H150" s="38">
        <f t="shared" ref="H150:K152" si="67">H7+H37+H57+H109</f>
        <v>8628.93</v>
      </c>
      <c r="I150" s="38">
        <f t="shared" si="67"/>
        <v>6266.0199999999995</v>
      </c>
      <c r="J150" s="38">
        <f t="shared" si="67"/>
        <v>40434</v>
      </c>
      <c r="K150" s="38">
        <f t="shared" si="67"/>
        <v>10311.035</v>
      </c>
      <c r="L150" s="153"/>
      <c r="M150" s="152"/>
      <c r="N150" s="54"/>
      <c r="O150" s="52"/>
      <c r="P150" s="3"/>
      <c r="Q150" s="3"/>
      <c r="R150" s="3"/>
    </row>
    <row r="151" spans="1:20" ht="47.25" customHeight="1" x14ac:dyDescent="0.25">
      <c r="A151" s="134"/>
      <c r="B151" s="134"/>
      <c r="C151" s="134"/>
      <c r="D151" s="134" t="s">
        <v>31</v>
      </c>
      <c r="E151" s="134"/>
      <c r="F151" s="38">
        <f t="shared" si="65"/>
        <v>66597.740189999997</v>
      </c>
      <c r="G151" s="38">
        <f>G8+G38+G58+G100+G110</f>
        <v>9156.1635900000001</v>
      </c>
      <c r="H151" s="38">
        <f t="shared" si="67"/>
        <v>5993.4186100000006</v>
      </c>
      <c r="I151" s="38">
        <f t="shared" si="67"/>
        <v>9278.93649</v>
      </c>
      <c r="J151" s="38">
        <f t="shared" si="67"/>
        <v>28194.359</v>
      </c>
      <c r="K151" s="38">
        <f t="shared" si="67"/>
        <v>13974.862500000001</v>
      </c>
      <c r="L151" s="153"/>
      <c r="M151" s="152"/>
      <c r="N151" s="54"/>
      <c r="O151" s="52"/>
      <c r="P151" s="3"/>
      <c r="Q151" s="3"/>
      <c r="R151" s="3"/>
    </row>
    <row r="152" spans="1:20" ht="25.5" customHeight="1" x14ac:dyDescent="0.25">
      <c r="A152" s="134"/>
      <c r="B152" s="134"/>
      <c r="C152" s="134"/>
      <c r="D152" s="134" t="s">
        <v>5</v>
      </c>
      <c r="E152" s="134"/>
      <c r="F152" s="38">
        <f t="shared" si="65"/>
        <v>0</v>
      </c>
      <c r="G152" s="38">
        <f>G9+G39+G59+G111</f>
        <v>0</v>
      </c>
      <c r="H152" s="38">
        <f t="shared" si="67"/>
        <v>0</v>
      </c>
      <c r="I152" s="38">
        <f t="shared" si="67"/>
        <v>0</v>
      </c>
      <c r="J152" s="38">
        <f t="shared" si="67"/>
        <v>0</v>
      </c>
      <c r="K152" s="38">
        <f t="shared" si="67"/>
        <v>0</v>
      </c>
      <c r="L152" s="153"/>
      <c r="M152" s="152"/>
      <c r="N152" s="54"/>
      <c r="O152" s="52"/>
      <c r="P152" s="14"/>
      <c r="Q152" s="14"/>
      <c r="R152" s="3"/>
    </row>
    <row r="153" spans="1:20" x14ac:dyDescent="0.25">
      <c r="A153" s="3"/>
      <c r="B153" s="3"/>
      <c r="C153" s="3"/>
      <c r="D153" s="3"/>
      <c r="E153" s="3"/>
      <c r="F153" s="30"/>
      <c r="G153" s="3"/>
      <c r="H153" s="3"/>
      <c r="I153" s="3"/>
      <c r="J153" s="3"/>
      <c r="K153" s="3"/>
      <c r="L153" s="3"/>
      <c r="M153" s="3"/>
      <c r="N153" s="54"/>
      <c r="O153" s="52"/>
      <c r="P153" s="33"/>
      <c r="Q153" s="33"/>
      <c r="R153" s="3"/>
      <c r="S153" s="3"/>
    </row>
    <row r="154" spans="1:20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3"/>
      <c r="P154" s="14"/>
      <c r="Q154" s="14"/>
      <c r="R154" s="3"/>
      <c r="S154" s="3"/>
    </row>
    <row r="155" spans="1:20" x14ac:dyDescent="0.25">
      <c r="A155" s="4"/>
      <c r="B155" s="3"/>
      <c r="C155" s="3"/>
      <c r="D155" s="3"/>
      <c r="E155" s="3"/>
      <c r="F155" s="3"/>
      <c r="G155" s="30"/>
      <c r="H155" s="30"/>
      <c r="I155" s="30"/>
      <c r="J155" s="3"/>
      <c r="K155" s="3"/>
      <c r="L155" s="3"/>
      <c r="M155" s="3"/>
      <c r="N155" s="3"/>
      <c r="O155" s="33"/>
      <c r="P155" s="33"/>
      <c r="Q155" s="33"/>
      <c r="R155" s="3"/>
      <c r="S155" s="3"/>
    </row>
    <row r="156" spans="1:20" x14ac:dyDescent="0.25">
      <c r="A156" s="5"/>
      <c r="B156" s="3"/>
      <c r="C156" s="3"/>
      <c r="D156" s="3"/>
      <c r="E156" s="3"/>
      <c r="F156" s="3"/>
      <c r="G156" s="32"/>
      <c r="H156" s="32"/>
      <c r="I156" s="32"/>
      <c r="J156" s="3"/>
      <c r="K156" s="3"/>
      <c r="L156" s="3"/>
      <c r="M156" s="3"/>
      <c r="N156" s="3"/>
      <c r="O156" s="34"/>
      <c r="P156" s="33"/>
      <c r="Q156" s="33"/>
      <c r="R156" s="3"/>
    </row>
    <row r="157" spans="1:20" x14ac:dyDescent="0.25">
      <c r="A157" s="4"/>
      <c r="B157" s="3"/>
      <c r="C157" s="3"/>
      <c r="D157" s="3"/>
      <c r="E157" s="3"/>
      <c r="F157" s="3"/>
      <c r="G157" s="31"/>
      <c r="H157" s="31"/>
      <c r="I157" s="31"/>
      <c r="J157" s="3"/>
      <c r="K157" s="3"/>
      <c r="L157" s="3"/>
      <c r="M157" s="3"/>
      <c r="N157" s="3"/>
      <c r="O157" s="3"/>
      <c r="P157" s="3"/>
      <c r="Q157" s="3"/>
      <c r="R157" s="3"/>
    </row>
    <row r="158" spans="1:20" x14ac:dyDescent="0.25">
      <c r="A158" s="4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3"/>
      <c r="P158" s="33"/>
      <c r="Q158" s="33"/>
      <c r="R158" s="3"/>
    </row>
    <row r="159" spans="1:20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71"/>
      <c r="M159" s="3"/>
      <c r="N159" s="3"/>
      <c r="O159" s="3"/>
      <c r="P159" s="3"/>
      <c r="Q159" s="3"/>
      <c r="R159" s="3"/>
      <c r="S159" s="3"/>
      <c r="T159" s="3"/>
    </row>
    <row r="160" spans="1:20" x14ac:dyDescent="0.25">
      <c r="F160" s="3"/>
      <c r="L160" s="64"/>
      <c r="N160" s="3"/>
      <c r="O160" s="33"/>
      <c r="P160" s="33"/>
      <c r="Q160" s="33"/>
      <c r="R160" s="3"/>
      <c r="S160" s="33"/>
      <c r="T160" s="3"/>
    </row>
    <row r="161" spans="12:20" x14ac:dyDescent="0.25">
      <c r="L161" s="64"/>
      <c r="N161" s="3"/>
      <c r="O161" s="33"/>
      <c r="P161" s="33"/>
      <c r="Q161" s="33"/>
      <c r="R161" s="3"/>
      <c r="S161" s="33"/>
      <c r="T161" s="3"/>
    </row>
    <row r="162" spans="12:20" x14ac:dyDescent="0.25">
      <c r="N162" s="3"/>
      <c r="O162" s="3"/>
      <c r="P162" s="3"/>
      <c r="Q162" s="3"/>
      <c r="R162" s="3"/>
      <c r="S162" s="3"/>
      <c r="T162" s="3"/>
    </row>
    <row r="163" spans="12:20" x14ac:dyDescent="0.25">
      <c r="N163" s="3"/>
      <c r="O163" s="3"/>
      <c r="P163" s="3"/>
      <c r="Q163" s="3"/>
      <c r="R163" s="3"/>
      <c r="S163" s="3"/>
      <c r="T163" s="3"/>
    </row>
    <row r="164" spans="12:20" x14ac:dyDescent="0.25">
      <c r="N164" s="3"/>
      <c r="O164" s="3"/>
      <c r="P164" s="3"/>
      <c r="Q164" s="3"/>
      <c r="R164" s="3"/>
      <c r="S164" s="3"/>
      <c r="T164" s="3"/>
    </row>
    <row r="165" spans="12:20" x14ac:dyDescent="0.25">
      <c r="N165" s="3"/>
      <c r="O165" s="33"/>
      <c r="P165" s="33"/>
      <c r="Q165" s="33"/>
      <c r="R165" s="3"/>
      <c r="S165" s="3"/>
      <c r="T165" s="3"/>
    </row>
    <row r="166" spans="12:20" x14ac:dyDescent="0.25">
      <c r="N166" s="3"/>
      <c r="O166" s="3"/>
      <c r="P166" s="3"/>
      <c r="Q166" s="3"/>
      <c r="R166" s="3"/>
      <c r="S166" s="3"/>
      <c r="T166" s="3"/>
    </row>
  </sheetData>
  <mergeCells count="156">
    <mergeCell ref="L137:L141"/>
    <mergeCell ref="L142:L146"/>
    <mergeCell ref="D95:D96"/>
    <mergeCell ref="A76:A80"/>
    <mergeCell ref="B71:B75"/>
    <mergeCell ref="C71:C75"/>
    <mergeCell ref="B76:B80"/>
    <mergeCell ref="B81:B85"/>
    <mergeCell ref="A60:A64"/>
    <mergeCell ref="E76:K80"/>
    <mergeCell ref="L132:L136"/>
    <mergeCell ref="L60:L64"/>
    <mergeCell ref="E86:K90"/>
    <mergeCell ref="A117:A121"/>
    <mergeCell ref="B112:B116"/>
    <mergeCell ref="C112:C116"/>
    <mergeCell ref="B117:B121"/>
    <mergeCell ref="C117:C121"/>
    <mergeCell ref="C65:C70"/>
    <mergeCell ref="C76:C80"/>
    <mergeCell ref="B91:B96"/>
    <mergeCell ref="A91:A96"/>
    <mergeCell ref="C91:C96"/>
    <mergeCell ref="A81:A85"/>
    <mergeCell ref="C81:C85"/>
    <mergeCell ref="A20:A24"/>
    <mergeCell ref="L20:L24"/>
    <mergeCell ref="A15:A19"/>
    <mergeCell ref="A35:A39"/>
    <mergeCell ref="B65:B70"/>
    <mergeCell ref="A71:A75"/>
    <mergeCell ref="A40:A54"/>
    <mergeCell ref="C45:C49"/>
    <mergeCell ref="B15:B19"/>
    <mergeCell ref="C15:C19"/>
    <mergeCell ref="E20:K24"/>
    <mergeCell ref="A2:A3"/>
    <mergeCell ref="D2:D3"/>
    <mergeCell ref="G2:K2"/>
    <mergeCell ref="A5:A9"/>
    <mergeCell ref="L5:L9"/>
    <mergeCell ref="A10:A14"/>
    <mergeCell ref="L10:L14"/>
    <mergeCell ref="E15:K19"/>
    <mergeCell ref="C20:C24"/>
    <mergeCell ref="B5:B9"/>
    <mergeCell ref="C5:C9"/>
    <mergeCell ref="B10:B14"/>
    <mergeCell ref="D150:E150"/>
    <mergeCell ref="D151:E151"/>
    <mergeCell ref="A25:A29"/>
    <mergeCell ref="L107:L111"/>
    <mergeCell ref="L86:L90"/>
    <mergeCell ref="L76:L80"/>
    <mergeCell ref="A112:A116"/>
    <mergeCell ref="B107:B111"/>
    <mergeCell ref="C107:C111"/>
    <mergeCell ref="A107:A111"/>
    <mergeCell ref="A122:A126"/>
    <mergeCell ref="B122:B126"/>
    <mergeCell ref="C122:C126"/>
    <mergeCell ref="B55:B59"/>
    <mergeCell ref="C55:C59"/>
    <mergeCell ref="B60:B64"/>
    <mergeCell ref="C60:C64"/>
    <mergeCell ref="A30:A33"/>
    <mergeCell ref="C30:C33"/>
    <mergeCell ref="B40:B54"/>
    <mergeCell ref="C40:C44"/>
    <mergeCell ref="C50:C54"/>
    <mergeCell ref="C35:C39"/>
    <mergeCell ref="A55:A59"/>
    <mergeCell ref="M30:M33"/>
    <mergeCell ref="B25:B29"/>
    <mergeCell ref="C25:C29"/>
    <mergeCell ref="B30:B34"/>
    <mergeCell ref="M2:M3"/>
    <mergeCell ref="L2:L3"/>
    <mergeCell ref="L45:L49"/>
    <mergeCell ref="M20:M24"/>
    <mergeCell ref="M25:M29"/>
    <mergeCell ref="M5:M9"/>
    <mergeCell ref="M10:M14"/>
    <mergeCell ref="L15:L19"/>
    <mergeCell ref="M15:M19"/>
    <mergeCell ref="B20:B24"/>
    <mergeCell ref="M40:M54"/>
    <mergeCell ref="B2:B3"/>
    <mergeCell ref="E2:E3"/>
    <mergeCell ref="F2:F3"/>
    <mergeCell ref="B35:B39"/>
    <mergeCell ref="C10:C14"/>
    <mergeCell ref="L25:L29"/>
    <mergeCell ref="L50:L54"/>
    <mergeCell ref="L30:L33"/>
    <mergeCell ref="C2:C3"/>
    <mergeCell ref="M55:M59"/>
    <mergeCell ref="L81:L85"/>
    <mergeCell ref="L35:L39"/>
    <mergeCell ref="L71:L75"/>
    <mergeCell ref="L65:L70"/>
    <mergeCell ref="L55:L59"/>
    <mergeCell ref="M71:M75"/>
    <mergeCell ref="M76:M80"/>
    <mergeCell ref="M35:M39"/>
    <mergeCell ref="M60:M64"/>
    <mergeCell ref="M65:M70"/>
    <mergeCell ref="M81:M85"/>
    <mergeCell ref="M86:M90"/>
    <mergeCell ref="A65:A70"/>
    <mergeCell ref="D148:E148"/>
    <mergeCell ref="D149:E149"/>
    <mergeCell ref="B127:B131"/>
    <mergeCell ref="A127:A131"/>
    <mergeCell ref="C127:C131"/>
    <mergeCell ref="M127:M131"/>
    <mergeCell ref="L127:L131"/>
    <mergeCell ref="E81:K85"/>
    <mergeCell ref="B86:B90"/>
    <mergeCell ref="A86:A90"/>
    <mergeCell ref="C86:C90"/>
    <mergeCell ref="M132:M136"/>
    <mergeCell ref="B137:B141"/>
    <mergeCell ref="C137:C141"/>
    <mergeCell ref="A137:A141"/>
    <mergeCell ref="C142:C146"/>
    <mergeCell ref="C97:C101"/>
    <mergeCell ref="B142:B146"/>
    <mergeCell ref="B102:B106"/>
    <mergeCell ref="C102:C106"/>
    <mergeCell ref="L102:L106"/>
    <mergeCell ref="M102:M106"/>
    <mergeCell ref="D152:E152"/>
    <mergeCell ref="A147:C152"/>
    <mergeCell ref="D147:E147"/>
    <mergeCell ref="A142:A146"/>
    <mergeCell ref="F91:K96"/>
    <mergeCell ref="L91:L96"/>
    <mergeCell ref="M91:M96"/>
    <mergeCell ref="M147:M152"/>
    <mergeCell ref="L147:L152"/>
    <mergeCell ref="M107:M111"/>
    <mergeCell ref="M122:M126"/>
    <mergeCell ref="M112:M116"/>
    <mergeCell ref="M117:M121"/>
    <mergeCell ref="L117:L121"/>
    <mergeCell ref="L112:L116"/>
    <mergeCell ref="L122:L126"/>
    <mergeCell ref="A132:A136"/>
    <mergeCell ref="B132:B136"/>
    <mergeCell ref="C132:C136"/>
    <mergeCell ref="A97:A101"/>
    <mergeCell ref="B97:B101"/>
    <mergeCell ref="L97:L101"/>
    <mergeCell ref="M97:M101"/>
    <mergeCell ref="A102:A106"/>
  </mergeCells>
  <pageMargins left="0.9055118110236221" right="0.51181102362204722" top="0.74803149606299213" bottom="0.59055118110236227" header="0.31496062992125984" footer="0.31496062992125984"/>
  <pageSetup paperSize="9" firstPageNumber="33" orientation="landscape" useFirstPageNumber="1" r:id="rId1"/>
  <headerFooter scaleWithDoc="0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workbookViewId="0">
      <selection activeCell="O15" sqref="O15"/>
    </sheetView>
  </sheetViews>
  <sheetFormatPr defaultRowHeight="15" x14ac:dyDescent="0.25"/>
  <cols>
    <col min="1" max="1" width="16.42578125" customWidth="1"/>
    <col min="2" max="2" width="20" customWidth="1"/>
    <col min="3" max="3" width="33.42578125" customWidth="1"/>
    <col min="4" max="4" width="10" customWidth="1"/>
    <col min="5" max="6" width="10.28515625" customWidth="1"/>
    <col min="7" max="7" width="10.42578125" customWidth="1"/>
    <col min="8" max="8" width="10.7109375" customWidth="1"/>
    <col min="9" max="9" width="11.7109375" customWidth="1"/>
    <col min="10" max="10" width="10.7109375" customWidth="1"/>
    <col min="12" max="12" width="11.42578125" bestFit="1" customWidth="1"/>
  </cols>
  <sheetData>
    <row r="1" spans="1:12" ht="36" customHeight="1" x14ac:dyDescent="0.25">
      <c r="A1" s="208" t="s">
        <v>118</v>
      </c>
      <c r="B1" s="208"/>
      <c r="C1" s="208"/>
      <c r="D1" s="208"/>
      <c r="E1" s="208"/>
      <c r="F1" s="208"/>
      <c r="G1" s="208"/>
      <c r="H1" s="208"/>
      <c r="I1" s="208"/>
      <c r="J1" s="10"/>
      <c r="K1" s="10"/>
      <c r="L1" s="10"/>
    </row>
    <row r="2" spans="1:12" ht="10.5" customHeight="1" x14ac:dyDescent="0.25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ht="39.75" customHeight="1" x14ac:dyDescent="0.25">
      <c r="A3" s="100" t="s">
        <v>35</v>
      </c>
      <c r="B3" s="221" t="s">
        <v>116</v>
      </c>
      <c r="C3" s="222"/>
      <c r="D3" s="222"/>
      <c r="E3" s="222"/>
      <c r="F3" s="222"/>
      <c r="G3" s="222"/>
      <c r="H3" s="222"/>
      <c r="I3" s="223"/>
      <c r="J3" s="11"/>
      <c r="K3" s="11"/>
      <c r="L3" s="11"/>
    </row>
    <row r="4" spans="1:12" ht="12.75" customHeight="1" x14ac:dyDescent="0.25">
      <c r="A4" s="216" t="s">
        <v>92</v>
      </c>
      <c r="B4" s="220" t="s">
        <v>107</v>
      </c>
      <c r="C4" s="211" t="s">
        <v>91</v>
      </c>
      <c r="D4" s="210" t="s">
        <v>73</v>
      </c>
      <c r="E4" s="210"/>
      <c r="F4" s="210"/>
      <c r="G4" s="210"/>
      <c r="H4" s="210"/>
      <c r="I4" s="210"/>
      <c r="J4" s="11"/>
      <c r="K4" s="11"/>
      <c r="L4" s="11"/>
    </row>
    <row r="5" spans="1:12" ht="15" customHeight="1" x14ac:dyDescent="0.25">
      <c r="A5" s="217"/>
      <c r="B5" s="218"/>
      <c r="C5" s="211"/>
      <c r="D5" s="101">
        <v>2020</v>
      </c>
      <c r="E5" s="101">
        <v>2021</v>
      </c>
      <c r="F5" s="101">
        <v>2022</v>
      </c>
      <c r="G5" s="101">
        <v>2023</v>
      </c>
      <c r="H5" s="101">
        <v>2024</v>
      </c>
      <c r="I5" s="101" t="s">
        <v>34</v>
      </c>
      <c r="J5" s="11"/>
      <c r="K5" s="11"/>
      <c r="L5" s="11"/>
    </row>
    <row r="6" spans="1:12" ht="18.75" customHeight="1" x14ac:dyDescent="0.25">
      <c r="A6" s="217"/>
      <c r="B6" s="218"/>
      <c r="C6" s="104" t="s">
        <v>36</v>
      </c>
      <c r="D6" s="40">
        <f>SUM(D7:D10)</f>
        <v>17153.16359</v>
      </c>
      <c r="E6" s="40">
        <f t="shared" ref="E6:H6" si="0">SUM(E7:E10)</f>
        <v>40509.138610000002</v>
      </c>
      <c r="F6" s="40">
        <f t="shared" si="0"/>
        <v>28246.406490000001</v>
      </c>
      <c r="G6" s="40">
        <f t="shared" si="0"/>
        <v>68628.358999999997</v>
      </c>
      <c r="H6" s="40">
        <f t="shared" si="0"/>
        <v>45781.002500000002</v>
      </c>
      <c r="I6" s="40">
        <f>SUM(I7:I10)</f>
        <v>200318.07019</v>
      </c>
      <c r="J6" s="61"/>
      <c r="K6" s="11"/>
      <c r="L6" s="11"/>
    </row>
    <row r="7" spans="1:12" ht="18.75" customHeight="1" x14ac:dyDescent="0.25">
      <c r="A7" s="217"/>
      <c r="B7" s="218"/>
      <c r="C7" s="104" t="s">
        <v>24</v>
      </c>
      <c r="D7" s="36">
        <f>D12+D17</f>
        <v>0</v>
      </c>
      <c r="E7" s="40">
        <f t="shared" ref="E7:H7" si="1">E12+E17</f>
        <v>25886.789999999997</v>
      </c>
      <c r="F7" s="40">
        <f t="shared" si="1"/>
        <v>12701.45</v>
      </c>
      <c r="G7" s="36">
        <f t="shared" si="1"/>
        <v>0</v>
      </c>
      <c r="H7" s="40">
        <f t="shared" si="1"/>
        <v>21495.105</v>
      </c>
      <c r="I7" s="40">
        <f t="shared" ref="I7:I8" si="2">SUM(D7:H7)</f>
        <v>60083.345000000001</v>
      </c>
      <c r="J7" s="11"/>
      <c r="K7" s="11"/>
      <c r="L7" s="11"/>
    </row>
    <row r="8" spans="1:12" ht="17.25" customHeight="1" x14ac:dyDescent="0.25">
      <c r="A8" s="217"/>
      <c r="B8" s="218"/>
      <c r="C8" s="104" t="s">
        <v>8</v>
      </c>
      <c r="D8" s="36">
        <f>D13+D18+D23</f>
        <v>7997</v>
      </c>
      <c r="E8" s="40">
        <f t="shared" ref="E8:H9" si="3">E13+E18</f>
        <v>8628.93</v>
      </c>
      <c r="F8" s="40">
        <f t="shared" si="3"/>
        <v>6266.0199999999995</v>
      </c>
      <c r="G8" s="40">
        <f t="shared" si="3"/>
        <v>40434</v>
      </c>
      <c r="H8" s="40">
        <f t="shared" si="3"/>
        <v>10311.035</v>
      </c>
      <c r="I8" s="40">
        <f t="shared" si="2"/>
        <v>73636.985000000001</v>
      </c>
      <c r="J8" s="11"/>
      <c r="K8" s="11"/>
      <c r="L8" s="11"/>
    </row>
    <row r="9" spans="1:12" ht="26.25" customHeight="1" x14ac:dyDescent="0.25">
      <c r="A9" s="217"/>
      <c r="B9" s="218"/>
      <c r="C9" s="104" t="s">
        <v>106</v>
      </c>
      <c r="D9" s="40">
        <f>D14+D19+D24</f>
        <v>9156.1635900000001</v>
      </c>
      <c r="E9" s="40">
        <f t="shared" si="3"/>
        <v>5993.4186100000006</v>
      </c>
      <c r="F9" s="40">
        <f t="shared" si="3"/>
        <v>9278.93649</v>
      </c>
      <c r="G9" s="40">
        <f t="shared" si="3"/>
        <v>28194.359</v>
      </c>
      <c r="H9" s="40">
        <f t="shared" si="3"/>
        <v>13974.862500000001</v>
      </c>
      <c r="I9" s="40">
        <f>SUM(D9:H9)</f>
        <v>66597.740189999997</v>
      </c>
      <c r="J9" s="89"/>
      <c r="K9" s="11"/>
      <c r="L9" s="11"/>
    </row>
    <row r="10" spans="1:12" ht="18.75" customHeight="1" x14ac:dyDescent="0.25">
      <c r="A10" s="217"/>
      <c r="B10" s="219"/>
      <c r="C10" s="104" t="s">
        <v>5</v>
      </c>
      <c r="D10" s="37">
        <v>0</v>
      </c>
      <c r="E10" s="37">
        <v>0</v>
      </c>
      <c r="F10" s="36">
        <v>0</v>
      </c>
      <c r="G10" s="36">
        <v>0</v>
      </c>
      <c r="H10" s="36">
        <v>0</v>
      </c>
      <c r="I10" s="36">
        <v>0</v>
      </c>
      <c r="J10" s="11"/>
      <c r="K10" s="11"/>
      <c r="L10" s="11"/>
    </row>
    <row r="11" spans="1:12" ht="19.5" customHeight="1" x14ac:dyDescent="0.25">
      <c r="A11" s="218"/>
      <c r="B11" s="213" t="s">
        <v>30</v>
      </c>
      <c r="C11" s="102" t="s">
        <v>36</v>
      </c>
      <c r="D11" s="36">
        <f>SUM(D12:D15)</f>
        <v>692</v>
      </c>
      <c r="E11" s="36">
        <f t="shared" ref="E11:I11" si="4">SUM(E12:E15)</f>
        <v>696.33199999999999</v>
      </c>
      <c r="F11" s="36">
        <f t="shared" si="4"/>
        <v>754.5</v>
      </c>
      <c r="G11" s="36">
        <f t="shared" si="4"/>
        <v>2000</v>
      </c>
      <c r="H11" s="36">
        <f t="shared" si="4"/>
        <v>2000</v>
      </c>
      <c r="I11" s="36">
        <f t="shared" si="4"/>
        <v>6142.8320000000003</v>
      </c>
      <c r="J11" s="11"/>
      <c r="K11" s="11"/>
      <c r="L11" s="89"/>
    </row>
    <row r="12" spans="1:12" ht="18" customHeight="1" x14ac:dyDescent="0.25">
      <c r="A12" s="218"/>
      <c r="B12" s="212"/>
      <c r="C12" s="102" t="s">
        <v>24</v>
      </c>
      <c r="D12" s="36">
        <f>Лист1!G46+Лист1!G72</f>
        <v>0</v>
      </c>
      <c r="E12" s="36">
        <f>Лист1!H46+Лист1!H72</f>
        <v>0</v>
      </c>
      <c r="F12" s="36">
        <f>Лист1!I46+Лист1!I72</f>
        <v>0</v>
      </c>
      <c r="G12" s="36">
        <f>Лист1!J46+Лист1!J72</f>
        <v>0</v>
      </c>
      <c r="H12" s="36">
        <f>Лист1!K46+Лист1!K72</f>
        <v>0</v>
      </c>
      <c r="I12" s="36">
        <f t="shared" ref="I12:I13" si="5">SUM(D12:H12)</f>
        <v>0</v>
      </c>
      <c r="J12" s="11"/>
      <c r="K12" s="11"/>
      <c r="L12" s="11"/>
    </row>
    <row r="13" spans="1:12" ht="16.5" customHeight="1" x14ac:dyDescent="0.25">
      <c r="A13" s="218"/>
      <c r="B13" s="212"/>
      <c r="C13" s="102" t="s">
        <v>8</v>
      </c>
      <c r="D13" s="36">
        <f>Лист1!G47+Лист1!G73</f>
        <v>0</v>
      </c>
      <c r="E13" s="36">
        <f>Лист1!H47+Лист1!H73</f>
        <v>0</v>
      </c>
      <c r="F13" s="36">
        <f>Лист1!I47+Лист1!I73</f>
        <v>0</v>
      </c>
      <c r="G13" s="36">
        <f>Лист1!J47+Лист1!J73</f>
        <v>0</v>
      </c>
      <c r="H13" s="36">
        <f>Лист1!K47+Лист1!K73</f>
        <v>0</v>
      </c>
      <c r="I13" s="36">
        <f t="shared" si="5"/>
        <v>0</v>
      </c>
      <c r="J13" s="11"/>
      <c r="K13" s="11"/>
      <c r="L13" s="11"/>
    </row>
    <row r="14" spans="1:12" ht="27.75" customHeight="1" x14ac:dyDescent="0.25">
      <c r="A14" s="218"/>
      <c r="B14" s="212"/>
      <c r="C14" s="102" t="s">
        <v>106</v>
      </c>
      <c r="D14" s="36">
        <f>Лист1!G48+Лист1!G58</f>
        <v>692</v>
      </c>
      <c r="E14" s="36">
        <f>Лист1!H48+Лист1!H74</f>
        <v>696.33199999999999</v>
      </c>
      <c r="F14" s="36">
        <f>Лист1!I48+Лист1!I74</f>
        <v>754.5</v>
      </c>
      <c r="G14" s="36">
        <f>Лист1!J48+Лист1!J74</f>
        <v>2000</v>
      </c>
      <c r="H14" s="36">
        <f>Лист1!K48+Лист1!K74</f>
        <v>2000</v>
      </c>
      <c r="I14" s="36">
        <f>SUM(D14:H14)</f>
        <v>6142.8320000000003</v>
      </c>
      <c r="J14" s="11"/>
      <c r="K14" s="11"/>
      <c r="L14" s="17"/>
    </row>
    <row r="15" spans="1:12" ht="18.75" customHeight="1" x14ac:dyDescent="0.25">
      <c r="A15" s="218"/>
      <c r="B15" s="212"/>
      <c r="C15" s="102" t="s">
        <v>5</v>
      </c>
      <c r="D15" s="36">
        <f>Лист1!G49+Лист1!G75</f>
        <v>0</v>
      </c>
      <c r="E15" s="36">
        <f>Лист1!H49+Лист1!H75</f>
        <v>0</v>
      </c>
      <c r="F15" s="36">
        <f>Лист1!I49+Лист1!I75</f>
        <v>0</v>
      </c>
      <c r="G15" s="36">
        <f>Лист1!J49+Лист1!J75</f>
        <v>0</v>
      </c>
      <c r="H15" s="36">
        <f>Лист1!K49+Лист1!K75</f>
        <v>0</v>
      </c>
      <c r="I15" s="36">
        <v>0</v>
      </c>
      <c r="J15" s="11"/>
      <c r="K15" s="11"/>
      <c r="L15" s="11"/>
    </row>
    <row r="16" spans="1:12" ht="16.5" customHeight="1" x14ac:dyDescent="0.25">
      <c r="A16" s="218"/>
      <c r="B16" s="212" t="s">
        <v>26</v>
      </c>
      <c r="C16" s="102" t="s">
        <v>36</v>
      </c>
      <c r="D16" s="40">
        <f t="shared" ref="D16:I16" si="6">SUM(D17:D20)</f>
        <v>10566.603589999999</v>
      </c>
      <c r="E16" s="40">
        <f t="shared" si="6"/>
        <v>39812.80661</v>
      </c>
      <c r="F16" s="40">
        <f t="shared" si="6"/>
        <v>27491.906490000001</v>
      </c>
      <c r="G16" s="40">
        <f t="shared" si="6"/>
        <v>66628.358999999997</v>
      </c>
      <c r="H16" s="40">
        <f t="shared" si="6"/>
        <v>43781.002500000002</v>
      </c>
      <c r="I16" s="41">
        <f t="shared" si="6"/>
        <v>188280.67819000001</v>
      </c>
      <c r="J16" s="11"/>
      <c r="K16" s="11"/>
      <c r="L16" s="11"/>
    </row>
    <row r="17" spans="1:12" ht="18" customHeight="1" x14ac:dyDescent="0.25">
      <c r="A17" s="218"/>
      <c r="B17" s="212"/>
      <c r="C17" s="102" t="s">
        <v>24</v>
      </c>
      <c r="D17" s="36">
        <f>Лист1!G51+Лист1!G108</f>
        <v>0</v>
      </c>
      <c r="E17" s="40">
        <f>Лист1!H51+Лист1!H108</f>
        <v>25886.789999999997</v>
      </c>
      <c r="F17" s="40">
        <f>Лист1!I51+Лист1!I108</f>
        <v>12701.45</v>
      </c>
      <c r="G17" s="36">
        <f>Лист1!J51+Лист1!J108</f>
        <v>0</v>
      </c>
      <c r="H17" s="40">
        <f>Лист1!K51+Лист1!K108</f>
        <v>21495.105</v>
      </c>
      <c r="I17" s="40">
        <f>SUM(D17:H17)</f>
        <v>60083.345000000001</v>
      </c>
      <c r="J17" s="11"/>
      <c r="K17" s="11"/>
      <c r="L17" s="11"/>
    </row>
    <row r="18" spans="1:12" ht="18.75" customHeight="1" x14ac:dyDescent="0.25">
      <c r="A18" s="218"/>
      <c r="B18" s="212"/>
      <c r="C18" s="102" t="s">
        <v>8</v>
      </c>
      <c r="D18" s="36">
        <f>Лист1!G52+Лист1!G109</f>
        <v>3565</v>
      </c>
      <c r="E18" s="40">
        <f>Лист1!H52+Лист1!H109</f>
        <v>8628.93</v>
      </c>
      <c r="F18" s="40">
        <f>Лист1!I52+Лист1!I109</f>
        <v>6266.0199999999995</v>
      </c>
      <c r="G18" s="40">
        <f>Лист1!J52+Лист1!J109</f>
        <v>40434</v>
      </c>
      <c r="H18" s="40">
        <f>Лист1!K52+Лист1!K109</f>
        <v>10311.035</v>
      </c>
      <c r="I18" s="40">
        <f>SUM(D18:H18)</f>
        <v>69204.985000000001</v>
      </c>
      <c r="J18" s="11"/>
      <c r="K18" s="11"/>
      <c r="L18" s="11"/>
    </row>
    <row r="19" spans="1:12" ht="27" customHeight="1" x14ac:dyDescent="0.25">
      <c r="A19" s="218"/>
      <c r="B19" s="212"/>
      <c r="C19" s="102" t="s">
        <v>106</v>
      </c>
      <c r="D19" s="40">
        <f>Лист1!G53+Лист1!G110</f>
        <v>7001.6035899999997</v>
      </c>
      <c r="E19" s="40">
        <f>Лист1!H53+Лист1!H110</f>
        <v>5297.0866100000003</v>
      </c>
      <c r="F19" s="40">
        <f>Лист1!I33+Лист1!I53+Лист1!I110</f>
        <v>8524.43649</v>
      </c>
      <c r="G19" s="40">
        <f>Лист1!J33+Лист1!J53+Лист1!J110</f>
        <v>26194.359</v>
      </c>
      <c r="H19" s="40">
        <f>Лист1!K33+Лист1!K53+Лист1!K110</f>
        <v>11974.862500000001</v>
      </c>
      <c r="I19" s="40">
        <f>SUM(D19:H19)</f>
        <v>58992.348190000004</v>
      </c>
      <c r="J19" s="11"/>
      <c r="K19" s="11"/>
      <c r="L19" s="11"/>
    </row>
    <row r="20" spans="1:12" ht="19.5" customHeight="1" x14ac:dyDescent="0.25">
      <c r="A20" s="218"/>
      <c r="B20" s="212"/>
      <c r="C20" s="102" t="s">
        <v>5</v>
      </c>
      <c r="D20" s="37">
        <v>0</v>
      </c>
      <c r="E20" s="37">
        <v>0</v>
      </c>
      <c r="F20" s="36">
        <v>0</v>
      </c>
      <c r="G20" s="36">
        <v>0</v>
      </c>
      <c r="H20" s="36">
        <v>0</v>
      </c>
      <c r="I20" s="36">
        <f>SUM(D20:H20)</f>
        <v>0</v>
      </c>
      <c r="J20" s="11"/>
      <c r="K20" s="11"/>
      <c r="L20" s="11"/>
    </row>
    <row r="21" spans="1:12" ht="19.5" customHeight="1" x14ac:dyDescent="0.25">
      <c r="A21" s="218"/>
      <c r="B21" s="214" t="s">
        <v>29</v>
      </c>
      <c r="C21" s="102" t="s">
        <v>36</v>
      </c>
      <c r="D21" s="37">
        <f>D23+D24</f>
        <v>5894.5599999999995</v>
      </c>
      <c r="E21" s="37">
        <v>0</v>
      </c>
      <c r="F21" s="37">
        <v>0</v>
      </c>
      <c r="G21" s="37">
        <v>0</v>
      </c>
      <c r="H21" s="37">
        <v>0</v>
      </c>
      <c r="I21" s="36">
        <f>SUM(D21:H21)</f>
        <v>5894.5599999999995</v>
      </c>
      <c r="J21" s="11"/>
      <c r="K21" s="11"/>
      <c r="L21" s="11"/>
    </row>
    <row r="22" spans="1:12" ht="19.5" customHeight="1" x14ac:dyDescent="0.25">
      <c r="A22" s="218"/>
      <c r="B22" s="215"/>
      <c r="C22" s="102" t="s">
        <v>24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11"/>
      <c r="K22" s="11"/>
      <c r="L22" s="11"/>
    </row>
    <row r="23" spans="1:12" ht="19.5" customHeight="1" x14ac:dyDescent="0.25">
      <c r="A23" s="218"/>
      <c r="B23" s="215"/>
      <c r="C23" s="102" t="s">
        <v>8</v>
      </c>
      <c r="D23" s="37">
        <v>4432</v>
      </c>
      <c r="E23" s="37">
        <v>0</v>
      </c>
      <c r="F23" s="37">
        <v>0</v>
      </c>
      <c r="G23" s="37">
        <v>0</v>
      </c>
      <c r="H23" s="37">
        <v>0</v>
      </c>
      <c r="I23" s="36">
        <f t="shared" ref="I23" si="7">SUM(D23:H23)</f>
        <v>4432</v>
      </c>
      <c r="J23" s="11"/>
      <c r="K23" s="11"/>
      <c r="L23" s="11"/>
    </row>
    <row r="24" spans="1:12" ht="26.25" customHeight="1" x14ac:dyDescent="0.25">
      <c r="A24" s="218"/>
      <c r="B24" s="215"/>
      <c r="C24" s="102" t="s">
        <v>106</v>
      </c>
      <c r="D24" s="36">
        <f>Лист1!G28+Лист1!G105</f>
        <v>1462.56</v>
      </c>
      <c r="E24" s="37">
        <v>0</v>
      </c>
      <c r="F24" s="37">
        <v>0</v>
      </c>
      <c r="G24" s="37">
        <v>0</v>
      </c>
      <c r="H24" s="37">
        <v>0</v>
      </c>
      <c r="I24" s="36">
        <f t="shared" ref="I24" si="8">SUM(D24:H24)</f>
        <v>1462.56</v>
      </c>
      <c r="J24" s="11"/>
      <c r="K24" s="11"/>
      <c r="L24" s="11"/>
    </row>
    <row r="25" spans="1:12" ht="19.5" customHeight="1" x14ac:dyDescent="0.25">
      <c r="A25" s="219"/>
      <c r="B25" s="213"/>
      <c r="C25" s="102" t="s">
        <v>5</v>
      </c>
      <c r="D25" s="37">
        <v>0</v>
      </c>
      <c r="E25" s="37">
        <v>0</v>
      </c>
      <c r="F25" s="36">
        <v>0</v>
      </c>
      <c r="G25" s="36">
        <v>0</v>
      </c>
      <c r="H25" s="36">
        <v>0</v>
      </c>
      <c r="I25" s="36">
        <f>SUM(D25:H25)</f>
        <v>0</v>
      </c>
      <c r="J25" s="11"/>
      <c r="K25" s="11"/>
      <c r="L25" s="11"/>
    </row>
    <row r="26" spans="1:12" x14ac:dyDescent="0.25">
      <c r="A26" s="73"/>
      <c r="B26" s="74"/>
      <c r="C26" s="62"/>
      <c r="D26" s="75"/>
      <c r="E26" s="75"/>
      <c r="F26" s="76"/>
      <c r="G26" s="76"/>
      <c r="H26" s="76"/>
      <c r="I26" s="76"/>
      <c r="J26" s="11"/>
      <c r="K26" s="11"/>
      <c r="L26" s="11"/>
    </row>
    <row r="27" spans="1:12" ht="15.75" customHeight="1" x14ac:dyDescent="0.25">
      <c r="A27" s="209" t="s">
        <v>119</v>
      </c>
      <c r="B27" s="209"/>
      <c r="C27" s="209"/>
      <c r="D27" s="209"/>
      <c r="E27" s="209"/>
      <c r="F27" s="209"/>
      <c r="G27" s="209"/>
      <c r="H27" s="209"/>
      <c r="I27" s="209"/>
      <c r="J27" s="11"/>
      <c r="K27" s="11"/>
      <c r="L27" s="11"/>
    </row>
    <row r="28" spans="1:12" ht="12" customHeight="1" x14ac:dyDescent="0.25">
      <c r="A28" s="209"/>
      <c r="B28" s="209"/>
      <c r="C28" s="209"/>
      <c r="D28" s="209"/>
      <c r="E28" s="209"/>
      <c r="F28" s="209"/>
      <c r="G28" s="209"/>
      <c r="H28" s="209"/>
      <c r="I28" s="209"/>
      <c r="J28" s="11"/>
      <c r="K28" s="11"/>
      <c r="L28" s="11"/>
    </row>
    <row r="29" spans="1:12" ht="16.5" hidden="1" customHeight="1" x14ac:dyDescent="0.25">
      <c r="A29" s="209"/>
      <c r="B29" s="209"/>
      <c r="C29" s="209"/>
      <c r="D29" s="209"/>
      <c r="E29" s="209"/>
      <c r="F29" s="209"/>
      <c r="G29" s="209"/>
      <c r="H29" s="209"/>
      <c r="I29" s="209"/>
      <c r="J29" s="11"/>
      <c r="K29" s="11"/>
      <c r="L29" s="11"/>
    </row>
    <row r="30" spans="1:12" ht="16.5" hidden="1" customHeight="1" x14ac:dyDescent="0.25">
      <c r="A30" s="209"/>
      <c r="B30" s="209"/>
      <c r="C30" s="209"/>
      <c r="D30" s="209"/>
      <c r="E30" s="209"/>
      <c r="F30" s="209"/>
      <c r="G30" s="209"/>
      <c r="H30" s="209"/>
      <c r="I30" s="209"/>
      <c r="J30" s="11"/>
      <c r="K30" s="11"/>
      <c r="L30" s="11"/>
    </row>
    <row r="31" spans="1:12" ht="16.5" customHeight="1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1"/>
      <c r="K31" s="11"/>
      <c r="L31" s="11"/>
    </row>
    <row r="32" spans="1:12" ht="102" customHeight="1" x14ac:dyDescent="0.25">
      <c r="A32" s="207" t="s">
        <v>117</v>
      </c>
      <c r="B32" s="207"/>
      <c r="C32" s="207"/>
      <c r="D32" s="207"/>
      <c r="E32" s="207"/>
      <c r="F32" s="207"/>
      <c r="G32" s="207"/>
      <c r="H32" s="207"/>
      <c r="I32" s="207"/>
      <c r="J32" s="11"/>
      <c r="K32" s="11"/>
      <c r="L32" s="11"/>
    </row>
    <row r="33" spans="1:19" ht="84.75" customHeight="1" x14ac:dyDescent="0.25">
      <c r="A33" s="207"/>
      <c r="B33" s="207"/>
      <c r="C33" s="207"/>
      <c r="D33" s="207"/>
      <c r="E33" s="207"/>
      <c r="F33" s="207"/>
      <c r="G33" s="207"/>
      <c r="H33" s="207"/>
      <c r="I33" s="207"/>
      <c r="J33" s="11"/>
      <c r="K33" s="11"/>
      <c r="L33" s="11"/>
    </row>
    <row r="34" spans="1:19" ht="81" customHeight="1" x14ac:dyDescent="0.25">
      <c r="A34" s="207"/>
      <c r="B34" s="207"/>
      <c r="C34" s="207"/>
      <c r="D34" s="207"/>
      <c r="E34" s="207"/>
      <c r="F34" s="207"/>
      <c r="G34" s="207"/>
      <c r="H34" s="207"/>
      <c r="I34" s="207"/>
      <c r="J34" s="11"/>
      <c r="K34" s="11"/>
      <c r="L34" s="11"/>
    </row>
    <row r="35" spans="1:19" ht="61.5" customHeight="1" x14ac:dyDescent="0.25">
      <c r="A35" s="207"/>
      <c r="B35" s="207"/>
      <c r="C35" s="207"/>
      <c r="D35" s="207"/>
      <c r="E35" s="207"/>
      <c r="F35" s="207"/>
      <c r="G35" s="207"/>
      <c r="H35" s="207"/>
      <c r="I35" s="207"/>
      <c r="J35" s="11"/>
      <c r="K35" s="11"/>
      <c r="L35" s="11"/>
    </row>
    <row r="36" spans="1:19" ht="69.75" customHeight="1" x14ac:dyDescent="0.25">
      <c r="A36" s="207"/>
      <c r="B36" s="207"/>
      <c r="C36" s="207"/>
      <c r="D36" s="207"/>
      <c r="E36" s="207"/>
      <c r="F36" s="207"/>
      <c r="G36" s="207"/>
      <c r="H36" s="207"/>
      <c r="I36" s="207"/>
      <c r="J36" s="11"/>
      <c r="K36" s="11"/>
      <c r="L36" s="11"/>
    </row>
    <row r="37" spans="1:19" ht="37.5" customHeight="1" x14ac:dyDescent="0.25">
      <c r="A37" s="207"/>
      <c r="B37" s="207"/>
      <c r="C37" s="207"/>
      <c r="D37" s="207"/>
      <c r="E37" s="207"/>
      <c r="F37" s="207"/>
      <c r="G37" s="207"/>
      <c r="H37" s="207"/>
      <c r="I37" s="207"/>
      <c r="J37" s="11"/>
      <c r="K37" s="11"/>
      <c r="L37" s="11"/>
    </row>
    <row r="38" spans="1:19" ht="19.5" customHeight="1" x14ac:dyDescent="0.25">
      <c r="A38" s="207"/>
      <c r="B38" s="207"/>
      <c r="C38" s="207"/>
      <c r="D38" s="207"/>
      <c r="E38" s="207"/>
      <c r="F38" s="207"/>
      <c r="G38" s="207"/>
      <c r="H38" s="207"/>
      <c r="I38" s="207"/>
      <c r="J38" s="13"/>
      <c r="K38" s="14"/>
      <c r="L38" s="14"/>
      <c r="M38" s="14"/>
      <c r="N38" s="14"/>
      <c r="O38" s="14"/>
      <c r="P38" s="14"/>
      <c r="Q38" s="14"/>
      <c r="R38" s="3"/>
      <c r="S38" s="3"/>
    </row>
    <row r="39" spans="1:19" ht="9.75" customHeight="1" x14ac:dyDescent="0.25">
      <c r="A39" s="207"/>
      <c r="B39" s="207"/>
      <c r="C39" s="207"/>
      <c r="D39" s="207"/>
      <c r="E39" s="207"/>
      <c r="F39" s="207"/>
      <c r="G39" s="207"/>
      <c r="H39" s="207"/>
      <c r="I39" s="207"/>
      <c r="J39" s="13"/>
      <c r="K39" s="13"/>
      <c r="L39" s="13"/>
      <c r="M39" s="3"/>
      <c r="N39" s="3"/>
      <c r="O39" s="3"/>
      <c r="P39" s="3"/>
      <c r="Q39" s="3"/>
      <c r="R39" s="3"/>
      <c r="S39" s="3"/>
    </row>
    <row r="40" spans="1:19" ht="19.5" customHeight="1" x14ac:dyDescent="0.25">
      <c r="A40" s="207"/>
      <c r="B40" s="207"/>
      <c r="C40" s="207"/>
      <c r="D40" s="207"/>
      <c r="E40" s="207"/>
      <c r="F40" s="207"/>
      <c r="G40" s="207"/>
      <c r="H40" s="207"/>
      <c r="I40" s="207"/>
      <c r="J40" s="13"/>
      <c r="K40" s="14"/>
      <c r="L40" s="14"/>
      <c r="M40" s="14"/>
      <c r="N40" s="14"/>
      <c r="O40" s="14"/>
      <c r="P40" s="14"/>
      <c r="Q40" s="14"/>
      <c r="R40" s="3"/>
      <c r="S40" s="3"/>
    </row>
    <row r="41" spans="1:19" ht="15" customHeight="1" x14ac:dyDescent="0.25">
      <c r="A41" s="207"/>
      <c r="B41" s="207"/>
      <c r="C41" s="207"/>
      <c r="D41" s="207"/>
      <c r="E41" s="207"/>
      <c r="F41" s="207"/>
      <c r="G41" s="207"/>
      <c r="H41" s="207"/>
      <c r="I41" s="207"/>
      <c r="J41" s="11"/>
      <c r="K41" s="11"/>
      <c r="L41" s="11"/>
    </row>
    <row r="42" spans="1:19" ht="18" customHeight="1" x14ac:dyDescent="0.25">
      <c r="A42" s="207"/>
      <c r="B42" s="207"/>
      <c r="C42" s="207"/>
      <c r="D42" s="207"/>
      <c r="E42" s="207"/>
      <c r="F42" s="207"/>
      <c r="G42" s="207"/>
      <c r="H42" s="207"/>
      <c r="I42" s="207"/>
      <c r="J42" s="11"/>
      <c r="K42" s="11"/>
      <c r="L42" s="11"/>
    </row>
    <row r="43" spans="1:19" ht="16.5" customHeight="1" x14ac:dyDescent="0.25">
      <c r="A43" s="207"/>
      <c r="B43" s="207"/>
      <c r="C43" s="207"/>
      <c r="D43" s="207"/>
      <c r="E43" s="207"/>
      <c r="F43" s="207"/>
      <c r="G43" s="207"/>
      <c r="H43" s="207"/>
      <c r="I43" s="207"/>
      <c r="J43" s="11"/>
      <c r="K43" s="11"/>
      <c r="L43" s="11"/>
    </row>
    <row r="44" spans="1:19" ht="16.5" customHeight="1" x14ac:dyDescent="0.25">
      <c r="A44" s="207"/>
      <c r="B44" s="207"/>
      <c r="C44" s="207"/>
      <c r="D44" s="207"/>
      <c r="E44" s="207"/>
      <c r="F44" s="207"/>
      <c r="G44" s="207"/>
      <c r="H44" s="207"/>
      <c r="I44" s="207"/>
      <c r="J44" s="11"/>
      <c r="K44" s="11"/>
      <c r="L44" s="11"/>
    </row>
    <row r="45" spans="1:19" ht="35.25" customHeight="1" x14ac:dyDescent="0.25">
      <c r="A45" s="207"/>
      <c r="B45" s="207"/>
      <c r="C45" s="207"/>
      <c r="D45" s="207"/>
      <c r="E45" s="207"/>
      <c r="F45" s="207"/>
      <c r="G45" s="207"/>
      <c r="H45" s="207"/>
      <c r="I45" s="207"/>
    </row>
    <row r="46" spans="1:19" ht="52.5" customHeight="1" x14ac:dyDescent="0.25">
      <c r="A46" s="207"/>
      <c r="B46" s="207"/>
      <c r="C46" s="207"/>
      <c r="D46" s="207"/>
      <c r="E46" s="207"/>
      <c r="F46" s="207"/>
      <c r="G46" s="207"/>
      <c r="H46" s="207"/>
      <c r="I46" s="207"/>
    </row>
    <row r="47" spans="1:19" ht="17.25" customHeight="1" x14ac:dyDescent="0.25">
      <c r="A47" s="207"/>
      <c r="B47" s="207"/>
      <c r="C47" s="207"/>
      <c r="D47" s="207"/>
      <c r="E47" s="207"/>
      <c r="F47" s="207"/>
      <c r="G47" s="207"/>
      <c r="H47" s="207"/>
      <c r="I47" s="207"/>
    </row>
    <row r="48" spans="1:19" ht="16.5" customHeight="1" x14ac:dyDescent="0.25">
      <c r="A48" s="207"/>
      <c r="B48" s="207"/>
      <c r="C48" s="207"/>
      <c r="D48" s="207"/>
      <c r="E48" s="207"/>
      <c r="F48" s="207"/>
      <c r="G48" s="207"/>
      <c r="H48" s="207"/>
      <c r="I48" s="207"/>
    </row>
  </sheetData>
  <mergeCells count="11">
    <mergeCell ref="A32:I48"/>
    <mergeCell ref="A1:I1"/>
    <mergeCell ref="A27:I30"/>
    <mergeCell ref="D4:I4"/>
    <mergeCell ref="C4:C5"/>
    <mergeCell ref="B16:B20"/>
    <mergeCell ref="B11:B15"/>
    <mergeCell ref="B21:B25"/>
    <mergeCell ref="A4:A25"/>
    <mergeCell ref="B4:B10"/>
    <mergeCell ref="B3:I3"/>
  </mergeCells>
  <pageMargins left="0.62992125984251968" right="0.23622047244094491" top="0.74803149606299213" bottom="0.55118110236220474" header="0.31496062992125984" footer="0.31496062992125984"/>
  <pageSetup paperSize="9" firstPageNumber="30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48"/>
  <sheetViews>
    <sheetView topLeftCell="A13" workbookViewId="0">
      <selection activeCell="F25" sqref="F25"/>
    </sheetView>
  </sheetViews>
  <sheetFormatPr defaultRowHeight="15" x14ac:dyDescent="0.25"/>
  <cols>
    <col min="1" max="1" width="5.5703125" customWidth="1"/>
    <col min="2" max="2" width="31.28515625" customWidth="1"/>
    <col min="3" max="3" width="18.42578125" customWidth="1"/>
    <col min="4" max="4" width="13.42578125" customWidth="1"/>
    <col min="5" max="5" width="14" customWidth="1"/>
    <col min="6" max="6" width="13.7109375" customWidth="1"/>
    <col min="7" max="7" width="12" customWidth="1"/>
    <col min="8" max="8" width="11.85546875" customWidth="1"/>
    <col min="9" max="9" width="17.42578125" customWidth="1"/>
    <col min="10" max="10" width="14.140625" customWidth="1"/>
    <col min="11" max="11" width="6.140625" customWidth="1"/>
    <col min="12" max="12" width="5.140625" customWidth="1"/>
    <col min="13" max="13" width="19.85546875" customWidth="1"/>
    <col min="14" max="14" width="18.28515625" customWidth="1"/>
    <col min="15" max="15" width="17.28515625" customWidth="1"/>
    <col min="16" max="16" width="5.140625" customWidth="1"/>
    <col min="17" max="17" width="6" customWidth="1"/>
    <col min="18" max="18" width="2.28515625" customWidth="1"/>
    <col min="19" max="19" width="4.5703125" customWidth="1"/>
    <col min="20" max="20" width="5" customWidth="1"/>
    <col min="21" max="21" width="5.85546875" customWidth="1"/>
    <col min="22" max="22" width="1.5703125" customWidth="1"/>
    <col min="23" max="23" width="4.7109375" customWidth="1"/>
    <col min="24" max="24" width="5.140625" customWidth="1"/>
    <col min="25" max="25" width="6" customWidth="1"/>
    <col min="26" max="26" width="1.5703125" customWidth="1"/>
    <col min="27" max="27" width="4.5703125" customWidth="1"/>
    <col min="28" max="28" width="5.42578125" customWidth="1"/>
    <col min="29" max="29" width="5.85546875" customWidth="1"/>
    <col min="30" max="30" width="1.5703125" customWidth="1"/>
    <col min="31" max="31" width="7.42578125" customWidth="1"/>
  </cols>
  <sheetData>
    <row r="1" spans="2:23" x14ac:dyDescent="0.25">
      <c r="D1" t="s">
        <v>67</v>
      </c>
    </row>
    <row r="2" spans="2:23" ht="15.75" thickBot="1" x14ac:dyDescent="0.3"/>
    <row r="3" spans="2:23" ht="15.75" thickBot="1" x14ac:dyDescent="0.3">
      <c r="C3" t="s">
        <v>69</v>
      </c>
      <c r="D3" s="42" t="s">
        <v>21</v>
      </c>
      <c r="E3" s="43" t="s">
        <v>22</v>
      </c>
      <c r="F3" s="43" t="s">
        <v>23</v>
      </c>
      <c r="G3" s="43" t="s">
        <v>39</v>
      </c>
      <c r="H3" s="43" t="s">
        <v>40</v>
      </c>
    </row>
    <row r="4" spans="2:23" ht="17.25" customHeight="1" thickBot="1" x14ac:dyDescent="0.3">
      <c r="B4" s="47" t="s">
        <v>70</v>
      </c>
      <c r="C4" s="45">
        <f>SUM(D4:H4)</f>
        <v>0</v>
      </c>
      <c r="D4" s="106">
        <v>0</v>
      </c>
      <c r="E4" s="107">
        <v>0</v>
      </c>
      <c r="F4" s="118">
        <v>0</v>
      </c>
      <c r="G4" s="108">
        <v>0</v>
      </c>
      <c r="H4" s="108">
        <v>0</v>
      </c>
      <c r="I4" s="90">
        <v>0</v>
      </c>
    </row>
    <row r="5" spans="2:23" ht="29.25" customHeight="1" thickBot="1" x14ac:dyDescent="0.3">
      <c r="B5" s="44" t="s">
        <v>37</v>
      </c>
      <c r="C5" s="45">
        <f>SUM(D5:H5)</f>
        <v>27281</v>
      </c>
      <c r="D5" s="120">
        <v>7122</v>
      </c>
      <c r="E5" s="133">
        <v>8283</v>
      </c>
      <c r="F5" s="119">
        <v>11458</v>
      </c>
      <c r="G5" s="120">
        <v>209</v>
      </c>
      <c r="H5" s="123">
        <v>209</v>
      </c>
      <c r="I5" s="91">
        <f>SUM(D5:H5)</f>
        <v>27281</v>
      </c>
    </row>
    <row r="6" spans="2:23" ht="27.75" customHeight="1" thickBot="1" x14ac:dyDescent="0.3">
      <c r="B6" s="44" t="s">
        <v>68</v>
      </c>
      <c r="C6" s="45">
        <f>SUM(D6:H6)</f>
        <v>1014272.5393699999</v>
      </c>
      <c r="D6" s="121">
        <v>201380.71</v>
      </c>
      <c r="E6" s="121">
        <v>210548.54715</v>
      </c>
      <c r="F6" s="132">
        <v>214491.28221999999</v>
      </c>
      <c r="G6" s="121">
        <v>191426</v>
      </c>
      <c r="H6" s="122">
        <v>196426</v>
      </c>
      <c r="I6" s="91">
        <f>SUM(D6:H6)</f>
        <v>1014272.5393699999</v>
      </c>
    </row>
    <row r="7" spans="2:23" ht="27.75" customHeight="1" thickBot="1" x14ac:dyDescent="0.3">
      <c r="B7" s="62" t="s">
        <v>79</v>
      </c>
      <c r="C7" s="45"/>
      <c r="D7" s="109">
        <v>0</v>
      </c>
      <c r="E7" s="110">
        <v>0</v>
      </c>
      <c r="F7" s="110">
        <v>0</v>
      </c>
      <c r="G7" s="110">
        <v>0</v>
      </c>
      <c r="H7" s="110">
        <v>0</v>
      </c>
      <c r="I7" s="64">
        <f>SUM(D7:H7)</f>
        <v>0</v>
      </c>
    </row>
    <row r="8" spans="2:23" ht="18" customHeight="1" x14ac:dyDescent="0.25">
      <c r="B8" s="62" t="s">
        <v>34</v>
      </c>
      <c r="C8" s="45"/>
      <c r="D8" s="65">
        <f>SUM(D4:D7)</f>
        <v>208502.71</v>
      </c>
      <c r="E8" s="65">
        <f>SUM(E4:E7)</f>
        <v>218831.54715</v>
      </c>
      <c r="F8" s="65">
        <f>SUM(F4:F7)</f>
        <v>225949.28221999999</v>
      </c>
      <c r="G8" s="65">
        <f>SUM(G4:G7)</f>
        <v>191635</v>
      </c>
      <c r="H8" s="65">
        <f>SUM(H4:H7)</f>
        <v>196635</v>
      </c>
      <c r="I8" s="64">
        <f>SUM(D8:H8)</f>
        <v>1041553.5393699999</v>
      </c>
    </row>
    <row r="9" spans="2:23" x14ac:dyDescent="0.25">
      <c r="C9" s="64"/>
      <c r="D9" s="64"/>
      <c r="E9" s="66"/>
      <c r="F9" s="64"/>
      <c r="G9" s="64"/>
      <c r="H9" s="64"/>
      <c r="I9" s="64"/>
    </row>
    <row r="10" spans="2:23" ht="15.75" thickBot="1" x14ac:dyDescent="0.3">
      <c r="C10" s="64"/>
      <c r="D10" s="64" t="s">
        <v>41</v>
      </c>
      <c r="E10" s="66"/>
      <c r="F10" s="64"/>
      <c r="G10" s="64"/>
      <c r="H10" s="64"/>
      <c r="I10" s="64"/>
    </row>
    <row r="11" spans="2:23" ht="15.75" thickBot="1" x14ac:dyDescent="0.3">
      <c r="C11" s="64"/>
      <c r="D11" s="67" t="s">
        <v>21</v>
      </c>
      <c r="E11" s="68" t="s">
        <v>22</v>
      </c>
      <c r="F11" s="68" t="s">
        <v>23</v>
      </c>
      <c r="G11" s="68" t="s">
        <v>39</v>
      </c>
      <c r="H11" s="68" t="s">
        <v>40</v>
      </c>
      <c r="I11" s="64"/>
    </row>
    <row r="12" spans="2:23" x14ac:dyDescent="0.25">
      <c r="B12" s="47" t="s">
        <v>70</v>
      </c>
      <c r="C12" s="45">
        <f>SUM(D12:H12)</f>
        <v>60083.345000000001</v>
      </c>
      <c r="D12" s="39">
        <f>Лист1!G149</f>
        <v>0</v>
      </c>
      <c r="E12" s="39">
        <f>Лист1!H149</f>
        <v>25886.789999999997</v>
      </c>
      <c r="F12" s="39">
        <f>Лист1!I149</f>
        <v>12701.45</v>
      </c>
      <c r="G12" s="39">
        <f>Лист1!J149</f>
        <v>0</v>
      </c>
      <c r="H12" s="39">
        <f>Лист1!K149</f>
        <v>21495.105</v>
      </c>
      <c r="I12" s="64"/>
    </row>
    <row r="13" spans="2:23" ht="15.75" thickBot="1" x14ac:dyDescent="0.3">
      <c r="B13" s="48" t="s">
        <v>37</v>
      </c>
      <c r="C13" s="45">
        <f t="shared" ref="C13:C15" si="0">SUM(D13:H13)</f>
        <v>73636.985000000001</v>
      </c>
      <c r="D13" s="39">
        <f>Лист1!G150</f>
        <v>7997</v>
      </c>
      <c r="E13" s="39">
        <f>Лист1!H150</f>
        <v>8628.93</v>
      </c>
      <c r="F13" s="39">
        <f>Лист1!I150</f>
        <v>6266.0199999999995</v>
      </c>
      <c r="G13" s="39">
        <f>Лист1!J150</f>
        <v>40434</v>
      </c>
      <c r="H13" s="39">
        <f>Лист1!K150</f>
        <v>10311.035</v>
      </c>
      <c r="I13" s="64"/>
      <c r="U13" s="19"/>
      <c r="V13" s="20"/>
      <c r="W13" s="3"/>
    </row>
    <row r="14" spans="2:23" ht="24.75" thickBot="1" x14ac:dyDescent="0.3">
      <c r="B14" s="48" t="s">
        <v>68</v>
      </c>
      <c r="C14" s="45">
        <f t="shared" si="0"/>
        <v>66597.740189999997</v>
      </c>
      <c r="D14" s="39">
        <f>Лист1!G151</f>
        <v>9156.1635900000001</v>
      </c>
      <c r="E14" s="39">
        <f>Лист1!H151</f>
        <v>5993.4186100000006</v>
      </c>
      <c r="F14" s="39">
        <f>Лист1!I151</f>
        <v>9278.93649</v>
      </c>
      <c r="G14" s="39">
        <f>Лист1!J151</f>
        <v>28194.359</v>
      </c>
      <c r="H14" s="39">
        <f>Лист1!K151</f>
        <v>13974.862500000001</v>
      </c>
      <c r="I14" s="64"/>
      <c r="U14" s="3"/>
      <c r="W14" s="3"/>
    </row>
    <row r="15" spans="2:23" ht="15.75" thickBot="1" x14ac:dyDescent="0.3">
      <c r="B15" s="49" t="s">
        <v>38</v>
      </c>
      <c r="C15" s="45">
        <f t="shared" si="0"/>
        <v>0</v>
      </c>
      <c r="D15" s="39">
        <f>Лист1!G152</f>
        <v>0</v>
      </c>
      <c r="E15" s="39">
        <f>Лист1!H152</f>
        <v>0</v>
      </c>
      <c r="F15" s="39">
        <f>Лист1!I152</f>
        <v>0</v>
      </c>
      <c r="G15" s="39">
        <f>Лист1!J152</f>
        <v>0</v>
      </c>
      <c r="H15" s="39">
        <f>Лист1!K152</f>
        <v>0</v>
      </c>
      <c r="I15" s="64"/>
      <c r="U15" s="19"/>
      <c r="V15" s="20"/>
      <c r="W15" s="3"/>
    </row>
    <row r="16" spans="2:23" x14ac:dyDescent="0.25">
      <c r="B16" s="63" t="s">
        <v>34</v>
      </c>
      <c r="C16" s="69">
        <f>SUM(C12:C15)</f>
        <v>200318.07019</v>
      </c>
      <c r="D16" s="69">
        <f>SUM(D12:D15)</f>
        <v>17153.16359</v>
      </c>
      <c r="E16" s="69">
        <f t="shared" ref="E16:G16" si="1">SUM(E12:E15)</f>
        <v>40509.138610000002</v>
      </c>
      <c r="F16" s="69">
        <f t="shared" si="1"/>
        <v>28246.406490000001</v>
      </c>
      <c r="G16" s="69">
        <f t="shared" si="1"/>
        <v>68628.358999999997</v>
      </c>
      <c r="H16" s="69">
        <f t="shared" ref="H16" si="2">SUM(H12:H15)</f>
        <v>45781.002500000002</v>
      </c>
      <c r="I16" s="64"/>
      <c r="U16" s="19"/>
      <c r="V16" s="20"/>
      <c r="W16" s="3"/>
    </row>
    <row r="17" spans="2:23" ht="15" customHeight="1" x14ac:dyDescent="0.25">
      <c r="C17" s="64"/>
      <c r="D17" s="64"/>
      <c r="E17" s="64"/>
      <c r="F17" s="64"/>
      <c r="G17" s="64"/>
      <c r="H17" s="64"/>
      <c r="I17" s="64"/>
      <c r="U17" s="19"/>
      <c r="V17" s="20"/>
      <c r="W17" s="3"/>
    </row>
    <row r="18" spans="2:23" x14ac:dyDescent="0.25">
      <c r="C18" s="64"/>
      <c r="D18" s="64" t="s">
        <v>71</v>
      </c>
      <c r="E18" s="64"/>
      <c r="F18" s="64"/>
      <c r="G18" s="64"/>
      <c r="H18" s="64"/>
      <c r="I18" s="64"/>
      <c r="U18" s="19"/>
      <c r="V18" s="20"/>
      <c r="W18" s="3"/>
    </row>
    <row r="19" spans="2:23" ht="15.75" thickBot="1" x14ac:dyDescent="0.3">
      <c r="C19" s="64"/>
      <c r="D19" s="64"/>
      <c r="E19" s="64"/>
      <c r="F19" s="64"/>
      <c r="G19" s="64"/>
      <c r="H19" s="64"/>
      <c r="I19" s="64"/>
      <c r="U19" s="19"/>
      <c r="V19" s="20"/>
      <c r="W19" s="3"/>
    </row>
    <row r="20" spans="2:23" ht="15.75" thickBot="1" x14ac:dyDescent="0.3">
      <c r="C20" s="64"/>
      <c r="D20" s="67" t="s">
        <v>21</v>
      </c>
      <c r="E20" s="68" t="s">
        <v>22</v>
      </c>
      <c r="F20" s="68" t="s">
        <v>23</v>
      </c>
      <c r="G20" s="68" t="s">
        <v>39</v>
      </c>
      <c r="H20" s="68" t="s">
        <v>40</v>
      </c>
      <c r="I20" s="64"/>
    </row>
    <row r="21" spans="2:23" x14ac:dyDescent="0.25">
      <c r="B21" s="47" t="s">
        <v>70</v>
      </c>
      <c r="C21" s="45">
        <f>SUM(D21:H21)</f>
        <v>60083.345000000001</v>
      </c>
      <c r="D21" s="45">
        <f>D4+D12</f>
        <v>0</v>
      </c>
      <c r="E21" s="45">
        <f t="shared" ref="E21:H21" si="3">E4+E12</f>
        <v>25886.789999999997</v>
      </c>
      <c r="F21" s="45">
        <f t="shared" si="3"/>
        <v>12701.45</v>
      </c>
      <c r="G21" s="45">
        <f t="shared" si="3"/>
        <v>0</v>
      </c>
      <c r="H21" s="45">
        <f t="shared" si="3"/>
        <v>21495.105</v>
      </c>
      <c r="I21" s="64"/>
    </row>
    <row r="22" spans="2:23" ht="15.75" thickBot="1" x14ac:dyDescent="0.3">
      <c r="B22" s="48" t="s">
        <v>37</v>
      </c>
      <c r="C22" s="45">
        <f t="shared" ref="C22:C24" si="4">SUM(D22:H22)</f>
        <v>100917.985</v>
      </c>
      <c r="D22" s="45">
        <f t="shared" ref="D22:H22" si="5">D5+D13</f>
        <v>15119</v>
      </c>
      <c r="E22" s="45">
        <f t="shared" si="5"/>
        <v>16911.93</v>
      </c>
      <c r="F22" s="45">
        <f t="shared" si="5"/>
        <v>17724.02</v>
      </c>
      <c r="G22" s="45">
        <f t="shared" si="5"/>
        <v>40643</v>
      </c>
      <c r="H22" s="45">
        <f t="shared" si="5"/>
        <v>10520.035</v>
      </c>
      <c r="I22" s="64"/>
    </row>
    <row r="23" spans="2:23" ht="24.75" thickBot="1" x14ac:dyDescent="0.3">
      <c r="B23" s="48" t="s">
        <v>68</v>
      </c>
      <c r="C23" s="45">
        <f t="shared" si="4"/>
        <v>1080870.2795599999</v>
      </c>
      <c r="D23" s="45">
        <f t="shared" ref="D23:H23" si="6">D6+D14</f>
        <v>210536.87359</v>
      </c>
      <c r="E23" s="45">
        <f t="shared" si="6"/>
        <v>216541.96575999999</v>
      </c>
      <c r="F23" s="45">
        <f t="shared" si="6"/>
        <v>223770.21870999999</v>
      </c>
      <c r="G23" s="45">
        <f t="shared" si="6"/>
        <v>219620.359</v>
      </c>
      <c r="H23" s="45">
        <f t="shared" si="6"/>
        <v>210400.86249999999</v>
      </c>
      <c r="I23" s="64"/>
    </row>
    <row r="24" spans="2:23" ht="15.75" thickBot="1" x14ac:dyDescent="0.3">
      <c r="B24" s="49" t="s">
        <v>38</v>
      </c>
      <c r="C24" s="46">
        <f t="shared" si="4"/>
        <v>0</v>
      </c>
      <c r="D24" s="46">
        <f t="shared" ref="D24:H24" si="7">D7+D15</f>
        <v>0</v>
      </c>
      <c r="E24" s="46">
        <f t="shared" si="7"/>
        <v>0</v>
      </c>
      <c r="F24" s="46">
        <f t="shared" si="7"/>
        <v>0</v>
      </c>
      <c r="G24" s="46">
        <f t="shared" si="7"/>
        <v>0</v>
      </c>
      <c r="H24" s="46">
        <f t="shared" si="7"/>
        <v>0</v>
      </c>
      <c r="I24" s="64"/>
    </row>
    <row r="25" spans="2:23" x14ac:dyDescent="0.25">
      <c r="B25" s="63" t="s">
        <v>80</v>
      </c>
      <c r="C25" s="69">
        <f>SUM(C21:C24)</f>
        <v>1241871.60956</v>
      </c>
      <c r="D25" s="45">
        <f>SUM(D21:D24)</f>
        <v>225655.87359</v>
      </c>
      <c r="E25" s="45">
        <f t="shared" ref="E25:H25" si="8">SUM(E21:E24)</f>
        <v>259340.68575999999</v>
      </c>
      <c r="F25" s="45">
        <f t="shared" si="8"/>
        <v>254195.68870999999</v>
      </c>
      <c r="G25" s="45">
        <f t="shared" si="8"/>
        <v>260263.359</v>
      </c>
      <c r="H25" s="45">
        <f t="shared" si="8"/>
        <v>242416.0025</v>
      </c>
      <c r="I25" s="64">
        <f>SUM(D25:H25)</f>
        <v>1241871.60956</v>
      </c>
    </row>
    <row r="26" spans="2:23" x14ac:dyDescent="0.25">
      <c r="C26" s="64"/>
      <c r="D26" s="64"/>
      <c r="E26" s="64"/>
      <c r="F26" s="64"/>
      <c r="G26" s="64"/>
      <c r="H26" s="64"/>
      <c r="I26" s="64"/>
    </row>
    <row r="27" spans="2:23" x14ac:dyDescent="0.25">
      <c r="D27" t="s">
        <v>72</v>
      </c>
    </row>
    <row r="28" spans="2:23" ht="15.75" thickBot="1" x14ac:dyDescent="0.3"/>
    <row r="29" spans="2:23" ht="15.75" thickBot="1" x14ac:dyDescent="0.3">
      <c r="D29" s="42" t="s">
        <v>21</v>
      </c>
      <c r="E29" s="43" t="s">
        <v>22</v>
      </c>
      <c r="F29" s="43" t="s">
        <v>23</v>
      </c>
      <c r="G29" s="43" t="s">
        <v>39</v>
      </c>
      <c r="H29" s="43" t="s">
        <v>40</v>
      </c>
    </row>
    <row r="30" spans="2:23" x14ac:dyDescent="0.25">
      <c r="B30" s="47" t="s">
        <v>70</v>
      </c>
      <c r="C30" s="83">
        <v>61240.409999999989</v>
      </c>
      <c r="D30" s="84">
        <v>0</v>
      </c>
      <c r="E30" s="83">
        <v>25886.789999999997</v>
      </c>
      <c r="F30" s="83">
        <v>13858.514999999999</v>
      </c>
      <c r="G30" s="84">
        <v>0</v>
      </c>
      <c r="H30" s="84">
        <v>21495.105</v>
      </c>
    </row>
    <row r="31" spans="2:23" ht="15.75" thickBot="1" x14ac:dyDescent="0.3">
      <c r="B31" s="48" t="s">
        <v>37</v>
      </c>
      <c r="C31" s="83">
        <v>93270.57</v>
      </c>
      <c r="D31" s="84">
        <v>15119</v>
      </c>
      <c r="E31" s="83">
        <v>8787.93</v>
      </c>
      <c r="F31" s="83">
        <v>11279.605</v>
      </c>
      <c r="G31" s="84">
        <v>47564</v>
      </c>
      <c r="H31" s="84">
        <v>10520.035</v>
      </c>
    </row>
    <row r="32" spans="2:23" ht="24.75" thickBot="1" x14ac:dyDescent="0.3">
      <c r="B32" s="48" t="s">
        <v>68</v>
      </c>
      <c r="C32" s="83">
        <v>1066276.17035</v>
      </c>
      <c r="D32" s="83">
        <v>210536.87359</v>
      </c>
      <c r="E32" s="83">
        <v>218341.96575999999</v>
      </c>
      <c r="F32" s="83">
        <v>204602.10949999999</v>
      </c>
      <c r="G32" s="84">
        <v>222394.359</v>
      </c>
      <c r="H32" s="84">
        <v>210400.86249999999</v>
      </c>
    </row>
    <row r="33" spans="2:8" ht="15.75" thickBot="1" x14ac:dyDescent="0.3">
      <c r="B33" s="49" t="s">
        <v>38</v>
      </c>
      <c r="C33" s="84">
        <v>0</v>
      </c>
      <c r="D33" s="84">
        <v>0</v>
      </c>
      <c r="E33" s="84">
        <v>0</v>
      </c>
      <c r="F33" s="84">
        <v>0</v>
      </c>
      <c r="G33" s="84">
        <v>0</v>
      </c>
      <c r="H33" s="84">
        <v>0</v>
      </c>
    </row>
    <row r="34" spans="2:8" x14ac:dyDescent="0.25">
      <c r="B34" s="70" t="s">
        <v>80</v>
      </c>
      <c r="C34" s="83">
        <v>1220787.15035</v>
      </c>
      <c r="D34" s="83">
        <v>225655.87359</v>
      </c>
      <c r="E34" s="83">
        <v>253016.68575999999</v>
      </c>
      <c r="F34" s="83">
        <v>229740.22949999999</v>
      </c>
      <c r="G34" s="84">
        <v>269958.359</v>
      </c>
      <c r="H34" s="84">
        <v>242416.0025</v>
      </c>
    </row>
    <row r="37" spans="2:8" ht="15.75" thickBot="1" x14ac:dyDescent="0.3">
      <c r="D37" s="65"/>
      <c r="E37" s="65"/>
      <c r="F37" s="65"/>
      <c r="G37" s="65"/>
      <c r="H37" s="65"/>
    </row>
    <row r="38" spans="2:8" ht="15.75" thickBot="1" x14ac:dyDescent="0.3">
      <c r="D38" s="69"/>
      <c r="E38" s="111">
        <v>6150</v>
      </c>
      <c r="F38" s="112">
        <v>6084.19</v>
      </c>
      <c r="G38" s="69">
        <f>E38-F38</f>
        <v>65.8100000000004</v>
      </c>
      <c r="H38" s="69"/>
    </row>
    <row r="39" spans="2:8" x14ac:dyDescent="0.25">
      <c r="D39" s="64"/>
      <c r="E39" s="64"/>
      <c r="F39" s="64"/>
      <c r="G39" s="64"/>
      <c r="H39" s="64"/>
    </row>
    <row r="48" spans="2:8" x14ac:dyDescent="0.25">
      <c r="B48" s="3"/>
      <c r="C48" s="85"/>
      <c r="D48" s="85"/>
      <c r="E48" s="86"/>
      <c r="F48" s="85"/>
      <c r="G48" s="3"/>
      <c r="H48" s="3"/>
    </row>
  </sheetData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Лист1</vt:lpstr>
      <vt:lpstr>Лист2</vt:lpstr>
      <vt:lpstr>Лист3</vt:lpstr>
      <vt:lpstr>Лист1!_ftn1</vt:lpstr>
      <vt:lpstr>Лист1!_ftn2</vt:lpstr>
      <vt:lpstr>Лист1!_ftn3</vt:lpstr>
      <vt:lpstr>Лист1!_ftn4</vt:lpstr>
      <vt:lpstr>Лист1!_ftnref1</vt:lpstr>
      <vt:lpstr>Лист1!_ftnref2</vt:lpstr>
      <vt:lpstr>Лист1!_ftnref4</vt:lpstr>
      <vt:lpstr>Лист1!_Toc355777529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Алексеева Елена Алексеевна</cp:lastModifiedBy>
  <cp:lastPrinted>2022-12-27T12:35:13Z</cp:lastPrinted>
  <dcterms:created xsi:type="dcterms:W3CDTF">2019-01-21T14:28:55Z</dcterms:created>
  <dcterms:modified xsi:type="dcterms:W3CDTF">2023-01-16T13:40:35Z</dcterms:modified>
</cp:coreProperties>
</file>